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4350" windowHeight="11640" tabRatio="912" activeTab="0"/>
  </bookViews>
  <sheets>
    <sheet name="表紙" sheetId="1" r:id="rId1"/>
    <sheet name="まとめ＆グラフ" sheetId="2" r:id="rId2"/>
    <sheet name="大会成績" sheetId="3" r:id="rId3"/>
    <sheet name="つくば" sheetId="4" r:id="rId4"/>
    <sheet name="首都大" sheetId="5" r:id="rId5"/>
    <sheet name="創価大" sheetId="6" r:id="rId6"/>
    <sheet name="WASA" sheetId="7" r:id="rId7"/>
    <sheet name="名古屋大" sheetId="8" r:id="rId8"/>
    <sheet name="東北大" sheetId="9" r:id="rId9"/>
    <sheet name="東工大" sheetId="10" r:id="rId10"/>
    <sheet name="芝浦工大" sheetId="11" r:id="rId11"/>
    <sheet name="横浜国大" sheetId="12" r:id="rId12"/>
    <sheet name="理科大ACM" sheetId="13" r:id="rId13"/>
    <sheet name="工学院大" sheetId="14" r:id="rId14"/>
    <sheet name="静岡大" sheetId="15" r:id="rId15"/>
    <sheet name="東京都市大" sheetId="16" r:id="rId16"/>
    <sheet name="日大" sheetId="17" r:id="rId17"/>
    <sheet name="用紙" sheetId="18" r:id="rId18"/>
    <sheet name="選択項目" sheetId="19" r:id="rId19"/>
  </sheets>
  <externalReferences>
    <externalReference r:id="rId22"/>
    <externalReference r:id="rId23"/>
    <externalReference r:id="rId24"/>
  </externalReferences>
  <definedNames>
    <definedName name="a">'[1]選択項目'!$A$1:$A$2</definedName>
    <definedName name="_xlnm.Print_Area" localSheetId="1">'まとめ＆グラフ'!$A$3:$BV$40</definedName>
    <definedName name="question1" localSheetId="1">'[2]選択項目'!$A$1:$A$2</definedName>
    <definedName name="question1">'選択項目'!$A$1:$A$2</definedName>
    <definedName name="question2" localSheetId="1">'[2]選択項目'!$B$1:$B$3</definedName>
    <definedName name="question2">'選択項目'!$B$1:$B$3</definedName>
    <definedName name="question3" localSheetId="1">'[2]選択項目'!$C$1:$C$6</definedName>
    <definedName name="question3">'選択項目'!$C$1:$C$6</definedName>
    <definedName name="question4" localSheetId="1">'[2]選択項目'!$D$1:$D$5</definedName>
    <definedName name="question4">'選択項目'!$D$1:$D$5</definedName>
    <definedName name="首都大">'[3]選択項目'!$B$1:$B$3</definedName>
  </definedNames>
  <calcPr fullCalcOnLoad="1"/>
</workbook>
</file>

<file path=xl/comments10.xml><?xml version="1.0" encoding="utf-8"?>
<comments xmlns="http://schemas.openxmlformats.org/spreadsheetml/2006/main">
  <authors>
    <author>YGoto</author>
  </authors>
  <commentList>
    <comment ref="C7" authorId="0">
      <text>
        <r>
          <rPr>
            <b/>
            <sz val="9"/>
            <rFont val="ＭＳ Ｐゴシック"/>
            <family val="3"/>
          </rPr>
          <t>YGoto:</t>
        </r>
        <r>
          <rPr>
            <sz val="9"/>
            <rFont val="ＭＳ Ｐゴシック"/>
            <family val="3"/>
          </rPr>
          <t xml:space="preserve">
99.5kgと回答してあったが、パイロット含む重量と思われる為、パイロット重量62kgを引いた値に入力し直した。</t>
        </r>
      </text>
    </comment>
  </commentList>
</comments>
</file>

<file path=xl/comments17.xml><?xml version="1.0" encoding="utf-8"?>
<comments xmlns="http://schemas.openxmlformats.org/spreadsheetml/2006/main">
  <authors>
    <author>YGoto</author>
  </authors>
  <commentList>
    <comment ref="C7" authorId="0">
      <text>
        <r>
          <rPr>
            <b/>
            <sz val="9"/>
            <rFont val="ＭＳ Ｐゴシック"/>
            <family val="3"/>
          </rPr>
          <t>YGoto:</t>
        </r>
        <r>
          <rPr>
            <sz val="9"/>
            <rFont val="ＭＳ Ｐゴシック"/>
            <family val="3"/>
          </rPr>
          <t xml:space="preserve">
96.5kgと回答してあったが、パイロット含む値と思われるので、パイロット分を差し引いた値を再入力。</t>
        </r>
      </text>
    </comment>
  </commentList>
</comments>
</file>

<file path=xl/comments4.xml><?xml version="1.0" encoding="utf-8"?>
<comments xmlns="http://schemas.openxmlformats.org/spreadsheetml/2006/main">
  <authors>
    <author>AKIRA</author>
    <author>YGoto</author>
  </authors>
  <commentList>
    <comment ref="G8" authorId="0">
      <text>
        <r>
          <rPr>
            <sz val="9"/>
            <rFont val="ＭＳ Ｐゴシック"/>
            <family val="3"/>
          </rPr>
          <t xml:space="preserve">ギアボックス、シャフト、ペダル、チェーンなどの重量合計です。
</t>
        </r>
      </text>
    </comment>
    <comment ref="O8" authorId="0">
      <text>
        <r>
          <rPr>
            <sz val="9"/>
            <rFont val="ＭＳ Ｐゴシック"/>
            <family val="3"/>
          </rPr>
          <t>中距離および長距離試験飛行</t>
        </r>
      </text>
    </comment>
    <comment ref="O9" authorId="0">
      <text>
        <r>
          <rPr>
            <sz val="9"/>
            <rFont val="ＭＳ Ｐゴシック"/>
            <family val="3"/>
          </rPr>
          <t>走行試験、ジャンプ試験、短距離試験飛行</t>
        </r>
      </text>
    </comment>
    <comment ref="G11" authorId="0">
      <text>
        <r>
          <rPr>
            <sz val="9"/>
            <rFont val="ＭＳ Ｐゴシック"/>
            <family val="3"/>
          </rPr>
          <t>駆動系、コクピットフレーム、テール、車輪などの重量合計です。</t>
        </r>
      </text>
    </comment>
    <comment ref="C7" authorId="1">
      <text>
        <r>
          <rPr>
            <b/>
            <sz val="9"/>
            <rFont val="ＭＳ Ｐゴシック"/>
            <family val="3"/>
          </rPr>
          <t>YGoto:</t>
        </r>
        <r>
          <rPr>
            <sz val="9"/>
            <rFont val="ＭＳ Ｐゴシック"/>
            <family val="3"/>
          </rPr>
          <t xml:space="preserve">
101.3kgと回答してあったが、パイロット含むものと思われるので、パイロット分を引いた値に再入力した。</t>
        </r>
      </text>
    </comment>
  </commentList>
</comments>
</file>

<file path=xl/sharedStrings.xml><?xml version="1.0" encoding="utf-8"?>
<sst xmlns="http://schemas.openxmlformats.org/spreadsheetml/2006/main" count="3027" uniqueCount="745">
  <si>
    <t>チーム名</t>
  </si>
  <si>
    <t>これらのデータをWebサイトTriManiaXに公開することを許可します。</t>
  </si>
  <si>
    <t>出場部門</t>
  </si>
  <si>
    <t>（氏名）</t>
  </si>
  <si>
    <t>機体コンセプト</t>
  </si>
  <si>
    <t>全般</t>
  </si>
  <si>
    <t>駆動</t>
  </si>
  <si>
    <t>パイロット</t>
  </si>
  <si>
    <t>試験飛行</t>
  </si>
  <si>
    <t>機体乾燥重量(測定値)</t>
  </si>
  <si>
    <t>kg</t>
  </si>
  <si>
    <t>駆動方式</t>
  </si>
  <si>
    <t>姿勢</t>
  </si>
  <si>
    <t>初飛行日</t>
  </si>
  <si>
    <t>kg</t>
  </si>
  <si>
    <t>出力</t>
  </si>
  <si>
    <t>W×</t>
  </si>
  <si>
    <t>min</t>
  </si>
  <si>
    <t>飛行距離</t>
  </si>
  <si>
    <t>m×</t>
  </si>
  <si>
    <t>本</t>
  </si>
  <si>
    <t>設計飛行速度</t>
  </si>
  <si>
    <t>m/s</t>
  </si>
  <si>
    <t>駆動回転数</t>
  </si>
  <si>
    <t>rpm</t>
  </si>
  <si>
    <t>W×</t>
  </si>
  <si>
    <t>min</t>
  </si>
  <si>
    <t>m×</t>
  </si>
  <si>
    <t>設計必要パワー</t>
  </si>
  <si>
    <t>W</t>
  </si>
  <si>
    <t>駆動効率</t>
  </si>
  <si>
    <t>荷重試験</t>
  </si>
  <si>
    <t>試験飛行料金</t>
  </si>
  <si>
    <t>万円</t>
  </si>
  <si>
    <t>(地面効果考慮)</t>
  </si>
  <si>
    <t>プロペラ</t>
  </si>
  <si>
    <t>最大荷重</t>
  </si>
  <si>
    <t>G</t>
  </si>
  <si>
    <t>成果</t>
  </si>
  <si>
    <t>○　×</t>
  </si>
  <si>
    <t>重心位置</t>
  </si>
  <si>
    <t>mac</t>
  </si>
  <si>
    <t>直径</t>
  </si>
  <si>
    <t>m</t>
  </si>
  <si>
    <t>操作</t>
  </si>
  <si>
    <t>滑走</t>
  </si>
  <si>
    <t>回転数</t>
  </si>
  <si>
    <t>rpm</t>
  </si>
  <si>
    <t>操舵方式</t>
  </si>
  <si>
    <t>ジャンプ</t>
  </si>
  <si>
    <t>重心位置決定方法</t>
  </si>
  <si>
    <t>翼型</t>
  </si>
  <si>
    <t>エルロン</t>
  </si>
  <si>
    <t>ピッチ安定確認</t>
  </si>
  <si>
    <t>機体製作予算</t>
  </si>
  <si>
    <t>推力</t>
  </si>
  <si>
    <t>N</t>
  </si>
  <si>
    <t>可変ピッチ</t>
  </si>
  <si>
    <t>ラダー操作</t>
  </si>
  <si>
    <t>フェアリング重量</t>
  </si>
  <si>
    <t>kg</t>
  </si>
  <si>
    <t>その他</t>
  </si>
  <si>
    <t>主翼</t>
  </si>
  <si>
    <t>推力測定有無</t>
  </si>
  <si>
    <t>計器類</t>
  </si>
  <si>
    <t>○×</t>
  </si>
  <si>
    <t>備考</t>
  </si>
  <si>
    <t>スパン</t>
  </si>
  <si>
    <t>m</t>
  </si>
  <si>
    <t>プロペラ効率</t>
  </si>
  <si>
    <t>対地機速計</t>
  </si>
  <si>
    <t>(機体の特徴など)</t>
  </si>
  <si>
    <t>翼面積</t>
  </si>
  <si>
    <t>m^2</t>
  </si>
  <si>
    <t>重量(測定値)</t>
  </si>
  <si>
    <t>対気機速計</t>
  </si>
  <si>
    <t>アスペクト比</t>
  </si>
  <si>
    <t>水平尾翼(前翼)</t>
  </si>
  <si>
    <t>回転数計</t>
  </si>
  <si>
    <t>テーパー比</t>
  </si>
  <si>
    <t>高度計</t>
  </si>
  <si>
    <t>初期上反角</t>
  </si>
  <si>
    <t>deg</t>
  </si>
  <si>
    <t>方位計</t>
  </si>
  <si>
    <t>上反角</t>
  </si>
  <si>
    <t>deg</t>
  </si>
  <si>
    <t>容積</t>
  </si>
  <si>
    <t>心拍数計</t>
  </si>
  <si>
    <t>翼効率</t>
  </si>
  <si>
    <t>モーメントアーム</t>
  </si>
  <si>
    <t>GPS</t>
  </si>
  <si>
    <t>CL</t>
  </si>
  <si>
    <t>メトロノーム</t>
  </si>
  <si>
    <t>CD (CDw+CDi)</t>
  </si>
  <si>
    <t>ロガー</t>
  </si>
  <si>
    <t>垂直尾翼</t>
  </si>
  <si>
    <t>部位</t>
  </si>
  <si>
    <t>迎角[deg]</t>
  </si>
  <si>
    <t>桁位置[%]</t>
  </si>
  <si>
    <t>モーメントアーム</t>
  </si>
  <si>
    <t>電装総重量</t>
  </si>
  <si>
    <t>kg</t>
  </si>
  <si>
    <t>未測定</t>
  </si>
  <si>
    <t>走る</t>
  </si>
  <si>
    <t>浮く</t>
  </si>
  <si>
    <t>真直ぐ飛べる</t>
  </si>
  <si>
    <t>機体を操縦できる</t>
  </si>
  <si>
    <t>思った所に飛ばせる</t>
  </si>
  <si>
    <t>ディスタンス部門</t>
  </si>
  <si>
    <t>タイムトライアル部門</t>
  </si>
  <si>
    <t>出場せず</t>
  </si>
  <si>
    <t>○</t>
  </si>
  <si>
    <t>×</t>
  </si>
  <si>
    <t>×</t>
  </si>
  <si>
    <t>ワイヤーリンケージ</t>
  </si>
  <si>
    <t>フライバイワイヤ</t>
  </si>
  <si>
    <t>フライバイライト</t>
  </si>
  <si>
    <t>その他</t>
  </si>
  <si>
    <t>固定</t>
  </si>
  <si>
    <t>ワイヤーリンケージ</t>
  </si>
  <si>
    <t>○　×</t>
  </si>
  <si>
    <t>ピッチ角計</t>
  </si>
  <si>
    <t>パイロット重量(測定値)(※装備・持物含む)</t>
  </si>
  <si>
    <t>全幅</t>
  </si>
  <si>
    <t>重量</t>
  </si>
  <si>
    <t>コクピット重量</t>
  </si>
  <si>
    <t>ピッチ補正</t>
  </si>
  <si>
    <t>尾翼角度計</t>
  </si>
  <si>
    <t>時計</t>
  </si>
  <si>
    <t>主桁重量</t>
  </si>
  <si>
    <t>翼全重量</t>
  </si>
  <si>
    <t>全長./全高</t>
  </si>
  <si>
    <t>このアンケートは今後更なる鳥人間業界の躍進の為、今大会人力プロペラ機部門出場チームに対して、各チームの機体性能を比較、公表するため集めております。他の目的に使用することは一切ありませんので、できる限りすべての項目についてご記入して頂けると幸いです。公開したくない項目にはチェックを入れて下さい。</t>
  </si>
  <si>
    <t>kg</t>
  </si>
  <si>
    <t>駆動重量</t>
  </si>
  <si>
    <t>kg</t>
  </si>
  <si>
    <t>m</t>
  </si>
  <si>
    <t>g</t>
  </si>
  <si>
    <t>チェーンドライブ</t>
  </si>
  <si>
    <t>DAE51</t>
  </si>
  <si>
    <t>○</t>
  </si>
  <si>
    <t>NACA0009</t>
  </si>
  <si>
    <t>リカンベント</t>
  </si>
  <si>
    <t>フライバイワイヤ</t>
  </si>
  <si>
    <t>△</t>
  </si>
  <si>
    <t>横浜エアロスペース</t>
  </si>
  <si>
    <t>DAE31</t>
  </si>
  <si>
    <t>吊り下げて測定</t>
  </si>
  <si>
    <t>なし</t>
  </si>
  <si>
    <t>中央翼</t>
  </si>
  <si>
    <t>内翼</t>
  </si>
  <si>
    <t>中翼</t>
  </si>
  <si>
    <t>最外翼</t>
  </si>
  <si>
    <t>チェーン</t>
  </si>
  <si>
    <t>つくば鳥人間の会</t>
  </si>
  <si>
    <t>前輪後輪重量測定</t>
  </si>
  <si>
    <t>B</t>
  </si>
  <si>
    <t>C</t>
  </si>
  <si>
    <t>D</t>
  </si>
  <si>
    <t>アップライト</t>
  </si>
  <si>
    <t>内翼</t>
  </si>
  <si>
    <t>外翼</t>
  </si>
  <si>
    <t>このアンケートは今後更なる鳥人間業界の躍進の為、今大会人力プロペラ機部門出場チームに対して、各チームの機体性能を比較、公表するため集めております。他の目的に使用することは一切ありませんので、できる限りすべての項目についてご記入して頂けると幸いです。公開したくない項目にはチェックを入れて下さい。</t>
  </si>
  <si>
    <t>チーム名</t>
  </si>
  <si>
    <t>これらのデータをWebサイトTriManiaXに公開することを許可します。</t>
  </si>
  <si>
    <t>出場部門</t>
  </si>
  <si>
    <t>ディスタンス部門</t>
  </si>
  <si>
    <t>（氏名）</t>
  </si>
  <si>
    <t>機体コンセプト</t>
  </si>
  <si>
    <t>全般</t>
  </si>
  <si>
    <t>駆動</t>
  </si>
  <si>
    <t>パイロット</t>
  </si>
  <si>
    <t>試験飛行</t>
  </si>
  <si>
    <t>機体乾燥重量(測定値)</t>
  </si>
  <si>
    <t>kg</t>
  </si>
  <si>
    <t>駆動方式</t>
  </si>
  <si>
    <t>姿勢</t>
  </si>
  <si>
    <t>初飛行日</t>
  </si>
  <si>
    <t>パイロット重量(測定値)(※装備・持物含む)</t>
  </si>
  <si>
    <t>駆動重量</t>
  </si>
  <si>
    <t>出力</t>
  </si>
  <si>
    <t>W×</t>
  </si>
  <si>
    <t>min</t>
  </si>
  <si>
    <t>飛行距離</t>
  </si>
  <si>
    <t>m×</t>
  </si>
  <si>
    <t>本</t>
  </si>
  <si>
    <t>設計飛行速度</t>
  </si>
  <si>
    <t>m/s</t>
  </si>
  <si>
    <t>駆動回転数</t>
  </si>
  <si>
    <t>rpm</t>
  </si>
  <si>
    <t>設計必要パワー</t>
  </si>
  <si>
    <t>W</t>
  </si>
  <si>
    <t>駆動効率</t>
  </si>
  <si>
    <t>荷重試験</t>
  </si>
  <si>
    <t>試験飛行料金</t>
  </si>
  <si>
    <t>万円</t>
  </si>
  <si>
    <t>(地面効果考慮)</t>
  </si>
  <si>
    <t>コクピット重量</t>
  </si>
  <si>
    <t>最大荷重</t>
  </si>
  <si>
    <t>G</t>
  </si>
  <si>
    <t>成果</t>
  </si>
  <si>
    <t>○　×</t>
  </si>
  <si>
    <t>重心位置</t>
  </si>
  <si>
    <t>mac</t>
  </si>
  <si>
    <t>プロペラ</t>
  </si>
  <si>
    <t>操作</t>
  </si>
  <si>
    <t>滑走</t>
  </si>
  <si>
    <t>全長./全高</t>
  </si>
  <si>
    <t>m</t>
  </si>
  <si>
    <t>直径</t>
  </si>
  <si>
    <t>操舵方式</t>
  </si>
  <si>
    <t>ジャンプ</t>
  </si>
  <si>
    <t>重心位置決定方法</t>
  </si>
  <si>
    <t>回転数</t>
  </si>
  <si>
    <t>エルロン</t>
  </si>
  <si>
    <t>ピッチ安定確認</t>
  </si>
  <si>
    <t>機体製作予算</t>
  </si>
  <si>
    <t>翼型</t>
  </si>
  <si>
    <t>DAE51</t>
  </si>
  <si>
    <t>可変ピッチ</t>
  </si>
  <si>
    <t>ラダー操作</t>
  </si>
  <si>
    <t>フェアリング重量</t>
  </si>
  <si>
    <t>推力</t>
  </si>
  <si>
    <t>N</t>
  </si>
  <si>
    <t>その他</t>
  </si>
  <si>
    <t>主翼</t>
  </si>
  <si>
    <t>ピッチ補正</t>
  </si>
  <si>
    <t>計器類</t>
  </si>
  <si>
    <t>○×</t>
  </si>
  <si>
    <t>備考</t>
  </si>
  <si>
    <t>スパン</t>
  </si>
  <si>
    <t>推力測定有無</t>
  </si>
  <si>
    <t>尾翼角度計</t>
  </si>
  <si>
    <t>(機体の特徴など)</t>
  </si>
  <si>
    <t>翼面積</t>
  </si>
  <si>
    <t>m^2</t>
  </si>
  <si>
    <t>プロペラ効率</t>
  </si>
  <si>
    <t>対地機速計</t>
  </si>
  <si>
    <t>アスペクト比</t>
  </si>
  <si>
    <t>重量</t>
  </si>
  <si>
    <t>g</t>
  </si>
  <si>
    <t>対気機速計</t>
  </si>
  <si>
    <t>テーパー比</t>
  </si>
  <si>
    <t>水平尾翼(前翼)</t>
  </si>
  <si>
    <t>回転数計</t>
  </si>
  <si>
    <t>初期上反角</t>
  </si>
  <si>
    <t>deg</t>
  </si>
  <si>
    <t>NACA0009</t>
  </si>
  <si>
    <t>高度計</t>
  </si>
  <si>
    <t>上反角</t>
  </si>
  <si>
    <t>全幅</t>
  </si>
  <si>
    <t>方位計</t>
  </si>
  <si>
    <t>翼効率</t>
  </si>
  <si>
    <t>心拍数計</t>
  </si>
  <si>
    <t>CL</t>
  </si>
  <si>
    <t>容積</t>
  </si>
  <si>
    <t>GPS</t>
  </si>
  <si>
    <t>CD (CDw+CDi)</t>
  </si>
  <si>
    <t>モーメントアーム</t>
  </si>
  <si>
    <t>メトロノーム</t>
  </si>
  <si>
    <t>主桁重量</t>
  </si>
  <si>
    <t>重量(測定値)</t>
  </si>
  <si>
    <t>ロガー</t>
  </si>
  <si>
    <t>翼全重量</t>
  </si>
  <si>
    <t>垂直尾翼</t>
  </si>
  <si>
    <t>ピッチ角計</t>
  </si>
  <si>
    <t>部位</t>
  </si>
  <si>
    <t>迎角[deg]</t>
  </si>
  <si>
    <t>桁位置[%]</t>
  </si>
  <si>
    <t>時計</t>
  </si>
  <si>
    <t>電装総重量</t>
  </si>
  <si>
    <t>dae51</t>
  </si>
  <si>
    <t>naca0009</t>
  </si>
  <si>
    <t>naca0012</t>
  </si>
  <si>
    <t>Section0</t>
  </si>
  <si>
    <t>dae11</t>
  </si>
  <si>
    <t>Section2</t>
  </si>
  <si>
    <t>Section3</t>
  </si>
  <si>
    <t>dae21</t>
  </si>
  <si>
    <t>Section4</t>
  </si>
  <si>
    <t>dae21-31</t>
  </si>
  <si>
    <t>dae31</t>
  </si>
  <si>
    <t>飛距離</t>
  </si>
  <si>
    <t>飛行時間</t>
  </si>
  <si>
    <t>東北大</t>
  </si>
  <si>
    <t>’</t>
  </si>
  <si>
    <t>”</t>
  </si>
  <si>
    <t>m</t>
  </si>
  <si>
    <t>’</t>
  </si>
  <si>
    <t>”</t>
  </si>
  <si>
    <t>つくば</t>
  </si>
  <si>
    <t>芝工大</t>
  </si>
  <si>
    <t>’</t>
  </si>
  <si>
    <t>”</t>
  </si>
  <si>
    <t>’</t>
  </si>
  <si>
    <t>”</t>
  </si>
  <si>
    <t>首都大</t>
  </si>
  <si>
    <t>京都大</t>
  </si>
  <si>
    <t>m</t>
  </si>
  <si>
    <t>’</t>
  </si>
  <si>
    <t>”</t>
  </si>
  <si>
    <t>東工大</t>
  </si>
  <si>
    <t>飛行時間(sec)</t>
  </si>
  <si>
    <t>飛行時間(h min’sec”)</t>
  </si>
  <si>
    <t>発航時刻(時：分)</t>
  </si>
  <si>
    <t>平均対地速度(m/sec)</t>
  </si>
  <si>
    <t>経路効率</t>
  </si>
  <si>
    <t>全幅(m)</t>
  </si>
  <si>
    <t>全長(m)</t>
  </si>
  <si>
    <t>機体重量(kg)</t>
  </si>
  <si>
    <t>総重量(kg)</t>
  </si>
  <si>
    <t>設計飛行速度(m/sec)</t>
  </si>
  <si>
    <t>必要馬力(w)</t>
  </si>
  <si>
    <t>主翼面積(㎡)</t>
  </si>
  <si>
    <t>ｱｽﾍﾟｸﾄ比</t>
  </si>
  <si>
    <t>翼面荷重(kg/㎡)</t>
  </si>
  <si>
    <t>重心位置(％)</t>
  </si>
  <si>
    <t>ﾌﾟﾛﾍﾟﾗ直径(m)</t>
  </si>
  <si>
    <t>ﾌﾟﾛﾍﾟﾗ回転数(rpm)</t>
  </si>
  <si>
    <t>定常時推力（Ｎ）</t>
  </si>
  <si>
    <t>ﾌﾟﾛﾍﾟﾗ枚数</t>
  </si>
  <si>
    <t>水平尾翼面積(㎡)</t>
  </si>
  <si>
    <t>水平尾翼幅(m)</t>
  </si>
  <si>
    <t>水平尾翼翼型</t>
  </si>
  <si>
    <t>水平尾翼容積比</t>
  </si>
  <si>
    <t>水平動ファクター比</t>
  </si>
  <si>
    <t>垂直尾翼面積(㎡)</t>
  </si>
  <si>
    <t>垂直尾翼幅(m)</t>
  </si>
  <si>
    <t>垂直尾翼翼型</t>
  </si>
  <si>
    <t>垂直尾翼容積比</t>
  </si>
  <si>
    <t>垂直動ファクター比</t>
  </si>
  <si>
    <t>ﾍﾟﾀﾞﾙ回転数(rpm)</t>
  </si>
  <si>
    <t>ﾊﾟｲﾛｯﾄ 出力(W×min)</t>
  </si>
  <si>
    <t>ﾊﾟｲﾛｯﾄ姿勢</t>
  </si>
  <si>
    <t>ｴﾚﾍﾞｰﾀｰ</t>
  </si>
  <si>
    <t>ﾗﾀﾞｰ</t>
  </si>
  <si>
    <t>ｴﾙﾛﾝ</t>
  </si>
  <si>
    <t>時計</t>
  </si>
  <si>
    <t>高度計</t>
  </si>
  <si>
    <t>方位計</t>
  </si>
  <si>
    <t>心拍計</t>
  </si>
  <si>
    <t>対気機速計</t>
  </si>
  <si>
    <t>記録</t>
  </si>
  <si>
    <t>全体</t>
  </si>
  <si>
    <t xml:space="preserve"> </t>
  </si>
  <si>
    <t>ﾌﾟﾛﾍﾟﾗ</t>
  </si>
  <si>
    <t>水平尾翼</t>
  </si>
  <si>
    <t>エンジン</t>
  </si>
  <si>
    <t>操舵系</t>
  </si>
  <si>
    <t>搭載計器</t>
  </si>
  <si>
    <t>試験飛行  実績</t>
  </si>
  <si>
    <t>その他 コメント</t>
  </si>
  <si>
    <t>試験飛行の延べ距離</t>
  </si>
  <si>
    <t>初飛行の日</t>
  </si>
  <si>
    <t>ﾚﾍﾞﾙ</t>
  </si>
  <si>
    <t>km</t>
  </si>
  <si>
    <t>距離（m）</t>
  </si>
  <si>
    <t>回数</t>
  </si>
  <si>
    <t>パイロット重量</t>
  </si>
  <si>
    <t>略称</t>
  </si>
  <si>
    <t>プロペラ翼型</t>
  </si>
  <si>
    <t>単発</t>
  </si>
  <si>
    <t>２重反転</t>
  </si>
  <si>
    <t>モーメントアーム長(m)</t>
  </si>
  <si>
    <t>操縦方式</t>
  </si>
  <si>
    <t>尾翼角度計</t>
  </si>
  <si>
    <t>対地機速計</t>
  </si>
  <si>
    <t>ピッチ角計</t>
  </si>
  <si>
    <t>チーム名</t>
  </si>
  <si>
    <t>重量一覧</t>
  </si>
  <si>
    <t>ﾌﾟﾛﾍﾟﾗ効率</t>
  </si>
  <si>
    <t>駆動方式</t>
  </si>
  <si>
    <t>集め方</t>
  </si>
  <si>
    <t>メール</t>
  </si>
  <si>
    <t>初期上反角</t>
  </si>
  <si>
    <t>２人乗り</t>
  </si>
  <si>
    <t>テーパー比</t>
  </si>
  <si>
    <t>駆動効率</t>
  </si>
  <si>
    <t>上反角（deg)</t>
  </si>
  <si>
    <t>初期上反角（deg)</t>
  </si>
  <si>
    <t>フライングワイヤー</t>
  </si>
  <si>
    <t>キングポスト
ランディングワイヤー</t>
  </si>
  <si>
    <t>ﾌﾟﾛﾍﾟﾗL/O</t>
  </si>
  <si>
    <t>ﾌﾟﾛﾍﾟﾗﾋﾟｯﾁ</t>
  </si>
  <si>
    <t>GPS</t>
  </si>
  <si>
    <t>メトロノーム</t>
  </si>
  <si>
    <t>ロガー</t>
  </si>
  <si>
    <t>総重量(kg)</t>
  </si>
  <si>
    <t>パイロット重量(kg)</t>
  </si>
  <si>
    <t>全機体重量(kg)</t>
  </si>
  <si>
    <t>主桁重量(kg)</t>
  </si>
  <si>
    <t>主翼重量(kg)</t>
  </si>
  <si>
    <t>水平尾翼重量(g)</t>
  </si>
  <si>
    <t>垂直尾翼重量(g)</t>
  </si>
  <si>
    <t>プロペラ重量(g)</t>
  </si>
  <si>
    <t>駆動重量(kg)</t>
  </si>
  <si>
    <t>コクピット重量(kg)</t>
  </si>
  <si>
    <t>フェアリング重量(kg)</t>
  </si>
  <si>
    <t>電装総重量(kg)</t>
  </si>
  <si>
    <t>○</t>
  </si>
  <si>
    <t>○</t>
  </si>
  <si>
    <t>×</t>
  </si>
  <si>
    <t>メール</t>
  </si>
  <si>
    <t>○</t>
  </si>
  <si>
    <t>×</t>
  </si>
  <si>
    <t>×</t>
  </si>
  <si>
    <t>メール</t>
  </si>
  <si>
    <t>○</t>
  </si>
  <si>
    <t>×</t>
  </si>
  <si>
    <t>○</t>
  </si>
  <si>
    <t>×</t>
  </si>
  <si>
    <t>×</t>
  </si>
  <si>
    <t>メール</t>
  </si>
  <si>
    <t>○</t>
  </si>
  <si>
    <t>○</t>
  </si>
  <si>
    <t>○</t>
  </si>
  <si>
    <t>TF</t>
  </si>
  <si>
    <t>全高(m)</t>
  </si>
  <si>
    <t>http://trimaniax.web.fc2.com/</t>
  </si>
  <si>
    <t>揚力係数</t>
  </si>
  <si>
    <t>駆動効率*ペラ効率</t>
  </si>
  <si>
    <t>全機抗力（kgf）</t>
  </si>
  <si>
    <t>全機抗力（kgf）推力より</t>
  </si>
  <si>
    <t>松本　祥</t>
  </si>
  <si>
    <t>つくば鳥人間の会初の片持ち機＆最も早い機速を持つ機体</t>
  </si>
  <si>
    <t>パイロット</t>
  </si>
  <si>
    <t>kg</t>
  </si>
  <si>
    <t>チェーン</t>
  </si>
  <si>
    <t>リカンベント</t>
  </si>
  <si>
    <t>W×</t>
  </si>
  <si>
    <t>min</t>
  </si>
  <si>
    <t>300～</t>
  </si>
  <si>
    <t>m×</t>
  </si>
  <si>
    <t>m/s</t>
  </si>
  <si>
    <t>rpm</t>
  </si>
  <si>
    <t>100～300</t>
  </si>
  <si>
    <t>W</t>
  </si>
  <si>
    <t>なし</t>
  </si>
  <si>
    <t>G</t>
  </si>
  <si>
    <t>○　×</t>
  </si>
  <si>
    <t>mac</t>
  </si>
  <si>
    <t>プロペラ</t>
  </si>
  <si>
    <t>m</t>
  </si>
  <si>
    <t>ジャンプ</t>
  </si>
  <si>
    <t>機体をつり下げて測定</t>
  </si>
  <si>
    <t>rpm</t>
  </si>
  <si>
    <t>エルロン</t>
  </si>
  <si>
    <t>DAE51</t>
  </si>
  <si>
    <t>kg</t>
  </si>
  <si>
    <t>N</t>
  </si>
  <si>
    <t>○×</t>
  </si>
  <si>
    <t>スパン</t>
  </si>
  <si>
    <t>m</t>
  </si>
  <si>
    <t>m^2</t>
  </si>
  <si>
    <t>g</t>
  </si>
  <si>
    <t>1-0.8-0.78-0.81</t>
  </si>
  <si>
    <t>deg</t>
  </si>
  <si>
    <t>NACA0009</t>
  </si>
  <si>
    <t>CL</t>
  </si>
  <si>
    <t>GPS</t>
  </si>
  <si>
    <t>CD (CDw+CDi)</t>
  </si>
  <si>
    <t>モーメントアーム</t>
  </si>
  <si>
    <t>メトロノーム</t>
  </si>
  <si>
    <t>ロガー</t>
  </si>
  <si>
    <t>翼根</t>
  </si>
  <si>
    <t>FX76MP120</t>
  </si>
  <si>
    <t>中央-第1接合部</t>
  </si>
  <si>
    <t>第2-第3接合部</t>
  </si>
  <si>
    <t>DAE31</t>
  </si>
  <si>
    <t>第3-エルロン接合部</t>
  </si>
  <si>
    <t>翼端</t>
  </si>
  <si>
    <t>○　×</t>
  </si>
  <si>
    <t>mac</t>
  </si>
  <si>
    <t>プロペラ</t>
  </si>
  <si>
    <t>m</t>
  </si>
  <si>
    <t>ジャンプ</t>
  </si>
  <si>
    <t>エルロン</t>
  </si>
  <si>
    <t>DAE51</t>
  </si>
  <si>
    <t>N</t>
  </si>
  <si>
    <t>○×</t>
  </si>
  <si>
    <t>スパン</t>
  </si>
  <si>
    <t>m^2</t>
  </si>
  <si>
    <t>g</t>
  </si>
  <si>
    <t>deg</t>
  </si>
  <si>
    <t>CL</t>
  </si>
  <si>
    <t>GPS</t>
  </si>
  <si>
    <t>CD (CDw+CDi)</t>
  </si>
  <si>
    <t>モーメントアーム</t>
  </si>
  <si>
    <t>メトロノーム</t>
  </si>
  <si>
    <t>ロガー</t>
  </si>
  <si>
    <t>名古屋大学AirCraft</t>
  </si>
  <si>
    <t>岡田 光博</t>
  </si>
  <si>
    <t>チーム史上"最速""最小""最軽量"</t>
  </si>
  <si>
    <t>捻りチェーン</t>
  </si>
  <si>
    <t>○</t>
  </si>
  <si>
    <t>フライバイワイヤ</t>
  </si>
  <si>
    <t>主翼持ち上げ</t>
  </si>
  <si>
    <t>×</t>
  </si>
  <si>
    <t>主翼総重量には、エルロン操舵用のケーブル及びサーボを含む。またコクピット重量はテールビームを除いたフレーム全重量であり、フェアリングや電装なども含む。また、駆動・電装単体の重量は測定していないため不明。パイロット出力はそれ以上の出力・時間を測定できるマシンが無いため、それ以上の計測値は不明。機体は当チーム初のエルロンを搭載、設計9.0m/sの小型高速機とした。また、桁耐G設計の見直しなどにより昨年より機体重量10.3kgの削減に成功している。パイロットも昨年より小柄軽量であるため、全体で15kg以上軽量化している。</t>
  </si>
  <si>
    <t>0.98,0.88,0.79,0.66,0.66</t>
  </si>
  <si>
    <t>NACA0009</t>
  </si>
  <si>
    <t>NACA00X9</t>
  </si>
  <si>
    <t>C0</t>
  </si>
  <si>
    <t>DAE31</t>
  </si>
  <si>
    <t>5.15-4.97</t>
  </si>
  <si>
    <t>4.97-4.58</t>
  </si>
  <si>
    <t xml:space="preserve"> 4.58-3.99</t>
  </si>
  <si>
    <t>補完翼型</t>
  </si>
  <si>
    <t>3.99-3.29</t>
  </si>
  <si>
    <t>38.14-29.74</t>
  </si>
  <si>
    <t>29.74-28</t>
  </si>
  <si>
    <t>工学院大学B.P.Wendy</t>
  </si>
  <si>
    <t>出場せず</t>
  </si>
  <si>
    <t>低速で効率を落とさずに飛ぶ</t>
  </si>
  <si>
    <t>阿</t>
  </si>
  <si>
    <t>部</t>
  </si>
  <si>
    <t>元</t>
  </si>
  <si>
    <t>人</t>
  </si>
  <si>
    <t>大会出場不可だったため無試験</t>
  </si>
  <si>
    <t>リカンベント方式</t>
  </si>
  <si>
    <t>1.0,0.80,0.51</t>
  </si>
  <si>
    <t>Φ100</t>
  </si>
  <si>
    <t>DAE31</t>
  </si>
  <si>
    <t>Φ90</t>
  </si>
  <si>
    <t>Φ80</t>
  </si>
  <si>
    <t>4.4～3.02</t>
  </si>
  <si>
    <t>35～35.49</t>
  </si>
  <si>
    <t>Φ65</t>
  </si>
  <si>
    <t>Φ40</t>
  </si>
  <si>
    <t>2.9～1.5</t>
  </si>
  <si>
    <t>東北大学 Windnauts</t>
  </si>
  <si>
    <t>シャフトドライブ</t>
  </si>
  <si>
    <t>DAE-51</t>
  </si>
  <si>
    <t>DAE-51</t>
  </si>
  <si>
    <t>NACA-0009</t>
  </si>
  <si>
    <t>DAE-21</t>
  </si>
  <si>
    <t>DAE-21</t>
  </si>
  <si>
    <t>DAE-21,DAE-2131.DAE-31</t>
  </si>
  <si>
    <t>361.-37.9</t>
  </si>
  <si>
    <t>DAE-31</t>
  </si>
  <si>
    <t>DAE-31</t>
  </si>
  <si>
    <t>4.2-3.3</t>
  </si>
  <si>
    <t>37.9-39.7</t>
  </si>
  <si>
    <t>3.3-2.0</t>
  </si>
  <si>
    <t>39.7-42.1</t>
  </si>
  <si>
    <t>静岡大学ヒコーキ部</t>
  </si>
  <si>
    <t>藤目大智</t>
  </si>
  <si>
    <t>大幅な軽量化及び低出力化</t>
  </si>
  <si>
    <t>車輪の前後を体重計に載せて測定</t>
  </si>
  <si>
    <t>約1.5</t>
  </si>
  <si>
    <t>低翼</t>
  </si>
  <si>
    <t>長田一紀</t>
  </si>
  <si>
    <t>長距離を飛ばす！</t>
  </si>
  <si>
    <t>チェーンドライブ</t>
  </si>
  <si>
    <t>✔</t>
  </si>
  <si>
    <t>尾翼取付位置より6200[mm]</t>
  </si>
  <si>
    <t>量りで二点の重量を測定</t>
  </si>
  <si>
    <t>NACA64</t>
  </si>
  <si>
    <t>前翼エレベ/チルト</t>
  </si>
  <si>
    <t>・先尾翼
・主翼後退角5deg
・プッシャー方式</t>
  </si>
  <si>
    <t>1.0-0.94-0.83-0.71-0.56-0.40</t>
  </si>
  <si>
    <t>主翼と同</t>
  </si>
  <si>
    <t>ＤＡＥ21</t>
  </si>
  <si>
    <t>翼端</t>
  </si>
  <si>
    <t>ＤＡＥ31</t>
  </si>
  <si>
    <t>Meister</t>
  </si>
  <si>
    <t>古村博隆</t>
  </si>
  <si>
    <t>風などの外乱の中でもまっすぐ飛べるような高い操縦性の実現</t>
  </si>
  <si>
    <t>ドライブシャフト</t>
  </si>
  <si>
    <t>7(7.3)</t>
  </si>
  <si>
    <t>240(245)</t>
  </si>
  <si>
    <t>9.3/3.5</t>
  </si>
  <si>
    <t>体重計を2つ用いての重心測定による</t>
  </si>
  <si>
    <t>dae51</t>
  </si>
  <si>
    <t>各パラメータのカッコ内の数字はパイロット変更前の値。本番直前に急きょパイロットが変更になったため機体の特性をある程度犠牲にして必要出力を低減した。また垂直尾翼の翼型は翼厚12.5%の非常に分厚い翼型である。</t>
  </si>
  <si>
    <t>sd8020</t>
  </si>
  <si>
    <t>original</t>
  </si>
  <si>
    <t>0m</t>
  </si>
  <si>
    <t>dae21</t>
  </si>
  <si>
    <t>5(4.1)</t>
  </si>
  <si>
    <t>2.5m</t>
  </si>
  <si>
    <t>6.35m</t>
  </si>
  <si>
    <t>10.2m</t>
  </si>
  <si>
    <t>dae31</t>
  </si>
  <si>
    <t>4.2(3.3)</t>
  </si>
  <si>
    <t>15.1m</t>
  </si>
  <si>
    <t>2.8(1.9)</t>
  </si>
  <si>
    <t>創価大学鳥人間研究会</t>
  </si>
  <si>
    <t>笛愛穂・山内浩二</t>
  </si>
  <si>
    <t>突飛な小型先尾翼機</t>
  </si>
  <si>
    <t>チェーン・シャフト併用型</t>
  </si>
  <si>
    <t>-</t>
  </si>
  <si>
    <t>タイムトライアル部門初挑戦・初出場であり不備が多い。設計ミスにより試験飛行の際に揚力不足であったため、迎角を無為矢理大きくしたのち尾翼位置を調節し、重心位置を再決定した。東日本大震災後、大学が1カ月間閉鎖したため製作に大幅な遅れが生じ、試験飛行が遅くなった。駆動部はプロペラ‐胴体‐コックピット後部にシャフト、コックピット後部‐ペダルにチェーンを用いた。なお、試験飛行には大学のグラウンドを申請して利用したため無料。その代り、十分な距離で試験できていない。桁は購入で剛性を高くしてあるためリフティングワイヤー及びランディングワイヤーは使用していない。</t>
  </si>
  <si>
    <t>1000×2</t>
  </si>
  <si>
    <t>dae-21</t>
  </si>
  <si>
    <t>第１翼幅（中央翼）</t>
  </si>
  <si>
    <t>第２翼幅</t>
  </si>
  <si>
    <t>ディスプレイ</t>
  </si>
  <si>
    <t>第３翼幅</t>
  </si>
  <si>
    <t>DAE-21,DAE-31線型補完</t>
  </si>
  <si>
    <t>第４翼幅(最外翼）</t>
  </si>
  <si>
    <t>日本大学理工学部航空研究会</t>
  </si>
  <si>
    <t>低抵抗、高効率</t>
  </si>
  <si>
    <t>ND7003</t>
  </si>
  <si>
    <t>大型中速機。グランドワイヤーは持たない。DAEシリーズをベースとした新たな翼型を使っている。また、超軽量な可変ピッチ機構を搭載している。</t>
  </si>
  <si>
    <t>ND8000</t>
  </si>
  <si>
    <t>TD6.9</t>
  </si>
  <si>
    <t>TD6.9-7.6</t>
  </si>
  <si>
    <t>東京都市大学　航空研究部APSARAS</t>
  </si>
  <si>
    <t>基本に忠実かつ特徴も合わせ持つ機体</t>
  </si>
  <si>
    <t>2010年5月某日</t>
  </si>
  <si>
    <t>前後車輪にて重量測定して算出</t>
  </si>
  <si>
    <t>V次尾翼・自然科学「bumpy edge」採用型プロペラ搭載</t>
  </si>
  <si>
    <t>A(翼根)</t>
  </si>
  <si>
    <t>E(翼端)</t>
  </si>
  <si>
    <t>V次尾翼の為、各々の相当量を記載</t>
  </si>
  <si>
    <t>芝浦工大　Team Birdman Trial</t>
  </si>
  <si>
    <t>低出力化</t>
  </si>
  <si>
    <t>前300</t>
  </si>
  <si>
    <t>後300</t>
  </si>
  <si>
    <t>(5m時558W)</t>
  </si>
  <si>
    <t>吊り下げて計測</t>
  </si>
  <si>
    <t>大型高速機・タンデム機</t>
  </si>
  <si>
    <t>1-0.95-0.91-0.84-0.72-0.56</t>
  </si>
  <si>
    <t>0.179(Cdi:0.092)</t>
  </si>
  <si>
    <t>Section1</t>
  </si>
  <si>
    <t>設置センサ</t>
  </si>
  <si>
    <t>dae11-21</t>
  </si>
  <si>
    <t>6.2-5.2</t>
  </si>
  <si>
    <t>Section5</t>
  </si>
  <si>
    <t>5.2-4.2</t>
  </si>
  <si>
    <t>前Pilot</t>
  </si>
  <si>
    <t>後Pilot</t>
  </si>
  <si>
    <t>東京理科大学　Aircraft Makers</t>
  </si>
  <si>
    <t>加藤弘樹</t>
  </si>
  <si>
    <t>2枚翼</t>
  </si>
  <si>
    <t>重心測定</t>
  </si>
  <si>
    <t>sd7037,DAE51</t>
  </si>
  <si>
    <t>α：18 β：15</t>
  </si>
  <si>
    <t>α：16.21 β：13.39</t>
  </si>
  <si>
    <r>
      <t>・主翼が２枚翼
・カーラーリングが冴える赤色
・あかとんぼをイメージ
・尾翼が一部モノコック構造
・ディスタンス部門に初出場
・</t>
    </r>
    <r>
      <rPr>
        <strike/>
        <sz val="14"/>
        <color indexed="8"/>
        <rFont val="ＭＳ Ｐゴシック"/>
        <family val="3"/>
      </rPr>
      <t xml:space="preserve">飛ばない
</t>
    </r>
  </si>
  <si>
    <t xml:space="preserve">α：0.4540　β：0.4630 </t>
  </si>
  <si>
    <t xml:space="preserve">α：4.5　β：4.6 </t>
  </si>
  <si>
    <t xml:space="preserve">α：1.07　β：1.06 </t>
  </si>
  <si>
    <t>機体諸元2011</t>
  </si>
  <si>
    <t>このデータは2011年度の各チーム機体諸元です．
この情報は機体性能を比較、公表するために独自に集計したデータです．
正確性は保障しかねますので，設計に用いる際はご注意ください．
情報を提供してくださったチーム，また集計に協力してくださった方々，本当にありがとうございました．
ミスのご指摘，訂正などがあれば連絡ください．
では今後ともよろしくお願いいたします．</t>
  </si>
  <si>
    <t>交流飛行会2011代表　後藤雄一朗</t>
  </si>
  <si>
    <t>　　</t>
  </si>
  <si>
    <t>理科大ACM</t>
  </si>
  <si>
    <t>　</t>
  </si>
  <si>
    <t>日大</t>
  </si>
  <si>
    <t>纏め方について</t>
  </si>
  <si>
    <t>また、纏めを利用し、グラフを作成しましたので、機体の設計時などご参考ください。</t>
  </si>
  <si>
    <t>hpa.hikoukai@gmail.com</t>
  </si>
  <si>
    <t>どぼん会</t>
  </si>
  <si>
    <t>東大Ftec</t>
  </si>
  <si>
    <t>つくば</t>
  </si>
  <si>
    <t>大阪府立</t>
  </si>
  <si>
    <t>創価大</t>
  </si>
  <si>
    <t>WASA</t>
  </si>
  <si>
    <t>http://www.ytv.co.jp/birdman/teams/index.html</t>
  </si>
  <si>
    <t>記録は、読売TV公式HPより</t>
  </si>
  <si>
    <t>中間タイム</t>
  </si>
  <si>
    <t>記録なし</t>
  </si>
  <si>
    <t>飛行時間は、スタートからゴール、もしくは折り返しポイントまでのもの</t>
  </si>
  <si>
    <t>m</t>
  </si>
  <si>
    <t>愛媛大</t>
  </si>
  <si>
    <t>セプシー</t>
  </si>
  <si>
    <t>横浜国大</t>
  </si>
  <si>
    <t>第一工大</t>
  </si>
  <si>
    <t>理科大ACM</t>
  </si>
  <si>
    <t>山形大</t>
  </si>
  <si>
    <t>Team飛行時間</t>
  </si>
  <si>
    <t>棄権</t>
  </si>
  <si>
    <t>滑空機部門</t>
  </si>
  <si>
    <t>東北大</t>
  </si>
  <si>
    <t>東工大</t>
  </si>
  <si>
    <t>芝浦工大</t>
  </si>
  <si>
    <t>横浜国大</t>
  </si>
  <si>
    <t>工学院大</t>
  </si>
  <si>
    <t>静岡大</t>
  </si>
  <si>
    <t>東京都市大</t>
  </si>
  <si>
    <t>名古屋大</t>
  </si>
  <si>
    <t>今回の調査では、Dist、TT、滑空機にカテゴリーを分けました。各カテゴリーには鳥コン不参加の機体も含みます。出場機は成績順、不参加機はあいうえお順にしました。</t>
  </si>
  <si>
    <t>メール</t>
  </si>
  <si>
    <t>早稲田航空宇宙研究会WASA</t>
  </si>
  <si>
    <t>SD7037</t>
  </si>
  <si>
    <t>DAE31</t>
  </si>
  <si>
    <t>DAE41</t>
  </si>
  <si>
    <t>NACA0009</t>
  </si>
  <si>
    <t>SD8020</t>
  </si>
  <si>
    <t>首都大学東京鳥人間部T-MIT</t>
  </si>
  <si>
    <t>パイロット</t>
  </si>
  <si>
    <t>kg</t>
  </si>
  <si>
    <t>ベルトドライブ</t>
  </si>
  <si>
    <t>リカンベント方式</t>
  </si>
  <si>
    <t>kg</t>
  </si>
  <si>
    <t>W×</t>
  </si>
  <si>
    <t>min</t>
  </si>
  <si>
    <t>m×</t>
  </si>
  <si>
    <t>m/s</t>
  </si>
  <si>
    <t>rpm</t>
  </si>
  <si>
    <t>W×</t>
  </si>
  <si>
    <t>min</t>
  </si>
  <si>
    <t>m×</t>
  </si>
  <si>
    <t>W</t>
  </si>
  <si>
    <t>kg</t>
  </si>
  <si>
    <t>G</t>
  </si>
  <si>
    <t>○　×</t>
  </si>
  <si>
    <t>mac</t>
  </si>
  <si>
    <t>プロペラ</t>
  </si>
  <si>
    <t>m</t>
  </si>
  <si>
    <t>ジャンプ</t>
  </si>
  <si>
    <t>体重計</t>
  </si>
  <si>
    <t>rpm</t>
  </si>
  <si>
    <t>エルロン</t>
  </si>
  <si>
    <t>DAE51</t>
  </si>
  <si>
    <t>kg</t>
  </si>
  <si>
    <t>N</t>
  </si>
  <si>
    <t>○×</t>
  </si>
  <si>
    <t>スパン</t>
  </si>
  <si>
    <t>m</t>
  </si>
  <si>
    <t>m^2</t>
  </si>
  <si>
    <t>g</t>
  </si>
  <si>
    <t>deg</t>
  </si>
  <si>
    <t>SD8020</t>
  </si>
  <si>
    <t>CL</t>
  </si>
  <si>
    <t>GPS</t>
  </si>
  <si>
    <t>CD (CDw+CDi)</t>
  </si>
  <si>
    <t>モーメントアーム</t>
  </si>
  <si>
    <t>メトロノーム</t>
  </si>
  <si>
    <t>kg</t>
  </si>
  <si>
    <t>ロガー</t>
  </si>
  <si>
    <t>SD8020</t>
  </si>
  <si>
    <t>m</t>
  </si>
  <si>
    <t>m^2</t>
  </si>
  <si>
    <t>モーメントアーム</t>
  </si>
  <si>
    <t>kg</t>
  </si>
  <si>
    <t>翼型（翼根）</t>
  </si>
  <si>
    <t>滑走</t>
  </si>
  <si>
    <t>ジャンプ</t>
  </si>
  <si>
    <t>ピッチ安定</t>
  </si>
  <si>
    <t>ラダー操作</t>
  </si>
  <si>
    <r>
      <t>飛行距離(</t>
    </r>
    <r>
      <rPr>
        <sz val="11"/>
        <rFont val="ＭＳ Ｐゴシック"/>
        <family val="3"/>
      </rPr>
      <t>k</t>
    </r>
    <r>
      <rPr>
        <sz val="11"/>
        <rFont val="ＭＳ Ｐゴシック"/>
        <family val="3"/>
      </rPr>
      <t>m)</t>
    </r>
  </si>
  <si>
    <t>評価</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</si>
</sst>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9]000\-00;000\-0000"/>
    <numFmt numFmtId="178" formatCode="0.00_ "/>
    <numFmt numFmtId="179" formatCode="h:mm;@"/>
    <numFmt numFmtId="180" formatCode="0.0_ "/>
    <numFmt numFmtId="181" formatCode="0.0"/>
    <numFmt numFmtId="182" formatCode="0.0_);[Red]\(0.0\)"/>
    <numFmt numFmtId="183" formatCode="0.000_ "/>
    <numFmt numFmtId="184" formatCode="0.0000_ "/>
    <numFmt numFmtId="185" formatCode="0.0000"/>
    <numFmt numFmtId="186" formatCode="0.00_);[Red]\(0.00\)"/>
    <numFmt numFmtId="187" formatCode="m/d"/>
    <numFmt numFmtId="188" formatCode="0.00000_ "/>
    <numFmt numFmtId="189" formatCode="#,##0_ "/>
    <numFmt numFmtId="190" formatCode="m/d;@"/>
    <numFmt numFmtId="191" formatCode="[$-F800]dddd\,\ mmmm\ dd\,\ yyyy"/>
    <numFmt numFmtId="192" formatCode="m&quot;月&quot;d&quot;日&quot;;@"/>
  </numFmts>
  <fonts count="54">
    <font>
      <sz val="11"/>
      <name val="ＭＳ Ｐゴシック"/>
      <family val="3"/>
    </font>
    <font>
      <sz val="14"/>
      <color indexed="8"/>
      <name val="ＭＳ Ｐゴシック"/>
      <family val="3"/>
    </font>
    <font>
      <sz val="6"/>
      <name val="ＭＳ Ｐゴシック"/>
      <family val="3"/>
    </font>
    <font>
      <sz val="16"/>
      <color indexed="8"/>
      <name val="ＭＳ Ｐゴシック"/>
      <family val="3"/>
    </font>
    <font>
      <sz val="11"/>
      <color indexed="8"/>
      <name val="ＭＳ Ｐゴシック"/>
      <family val="3"/>
    </font>
    <font>
      <sz val="11"/>
      <name val="明朝"/>
      <family val="1"/>
    </font>
    <font>
      <sz val="12"/>
      <name val="ＭＳ Ｐゴシック"/>
      <family val="3"/>
    </font>
    <font>
      <u val="single"/>
      <sz val="8.25"/>
      <color indexed="12"/>
      <name val="明朝"/>
      <family val="1"/>
    </font>
    <font>
      <u val="single"/>
      <sz val="8.25"/>
      <color indexed="36"/>
      <name val="明朝"/>
      <family val="1"/>
    </font>
    <font>
      <sz val="11"/>
      <name val="ＭＳ ゴシック"/>
      <family val="3"/>
    </font>
    <font>
      <sz val="9"/>
      <name val="ＭＳ Ｐゴシック"/>
      <family val="3"/>
    </font>
    <font>
      <sz val="10"/>
      <color indexed="8"/>
      <name val="ＭＳ Ｐゴシック"/>
      <family val="3"/>
    </font>
    <font>
      <strike/>
      <sz val="14"/>
      <color indexed="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Ｐゴシック"/>
      <family val="3"/>
    </font>
    <font>
      <b/>
      <sz val="10"/>
      <color indexed="8"/>
      <name val="Calibri"/>
      <family val="2"/>
    </font>
    <font>
      <b/>
      <sz val="18"/>
      <color indexed="8"/>
      <name val="ＭＳ Ｐゴシック"/>
      <family val="3"/>
    </font>
    <font>
      <b/>
      <sz val="18"/>
      <color indexed="8"/>
      <name val="Calibri"/>
      <family val="2"/>
    </font>
    <font>
      <b/>
      <sz val="16"/>
      <color indexed="8"/>
      <name val="ＭＳ Ｐゴシック"/>
      <family val="3"/>
    </font>
    <font>
      <b/>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rgb="FF66FF66"/>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medium"/>
    </border>
    <border>
      <left style="medium"/>
      <right style="medium"/>
      <top style="medium"/>
      <bottom>
        <color indexed="63"/>
      </bottom>
    </border>
    <border>
      <left style="medium"/>
      <right>
        <color indexed="63"/>
      </right>
      <top>
        <color indexed="63"/>
      </top>
      <bottom style="medium"/>
    </border>
    <border>
      <left>
        <color indexed="63"/>
      </left>
      <right>
        <color indexed="63"/>
      </right>
      <top style="medium"/>
      <bottom style="dotted"/>
    </border>
    <border>
      <left>
        <color indexed="63"/>
      </left>
      <right style="dotted"/>
      <top style="medium"/>
      <bottom style="dotted"/>
    </border>
    <border>
      <left style="dotted"/>
      <right style="medium"/>
      <top style="medium"/>
      <bottom style="dotted"/>
    </border>
    <border>
      <left style="medium"/>
      <right style="dotted"/>
      <top style="medium"/>
      <bottom style="dotted"/>
    </border>
    <border>
      <left style="dotted"/>
      <right>
        <color indexed="63"/>
      </right>
      <top style="medium"/>
      <bottom style="dotted"/>
    </border>
    <border>
      <left>
        <color indexed="63"/>
      </left>
      <right style="medium"/>
      <top style="medium"/>
      <bottom style="dotted"/>
    </border>
    <border>
      <left style="dotted"/>
      <right style="medium"/>
      <top style="dotted"/>
      <bottom style="dotted"/>
    </border>
    <border>
      <left style="medium"/>
      <right style="dotted"/>
      <top style="dotted"/>
      <bottom style="dotted"/>
    </border>
    <border>
      <left style="dotted"/>
      <right style="dotted"/>
      <top style="dotted"/>
      <bottom style="dotted"/>
    </border>
    <border>
      <left style="dotted"/>
      <right>
        <color indexed="63"/>
      </right>
      <top style="dotted"/>
      <bottom style="dotted"/>
    </border>
    <border>
      <left style="medium"/>
      <right style="dotted"/>
      <top style="dotted"/>
      <bottom style="medium"/>
    </border>
    <border>
      <left style="dotted"/>
      <right style="dotted"/>
      <top style="dotted"/>
      <bottom style="medium"/>
    </border>
    <border>
      <left style="dotted"/>
      <right style="medium"/>
      <top style="dotted"/>
      <bottom style="medium"/>
    </border>
    <border>
      <left style="dotted"/>
      <right>
        <color indexed="63"/>
      </right>
      <top style="dotted"/>
      <bottom style="medium"/>
    </border>
    <border>
      <left style="dotted"/>
      <right style="dotted"/>
      <top style="medium"/>
      <bottom style="dotted"/>
    </border>
    <border>
      <left>
        <color indexed="63"/>
      </left>
      <right style="medium"/>
      <top style="dotted"/>
      <bottom style="dotted"/>
    </border>
    <border>
      <left>
        <color indexed="63"/>
      </left>
      <right style="medium"/>
      <top style="dotted"/>
      <bottom style="medium"/>
    </border>
    <border>
      <left style="medium"/>
      <right style="dotted"/>
      <top style="medium"/>
      <bottom style="medium"/>
    </border>
    <border>
      <left style="dotted"/>
      <right style="dotted"/>
      <top style="medium"/>
      <bottom style="medium"/>
    </border>
    <border>
      <left style="medium"/>
      <right style="dotted"/>
      <top>
        <color indexed="63"/>
      </top>
      <bottom style="medium"/>
    </border>
    <border>
      <left style="dotted"/>
      <right style="dotted"/>
      <top>
        <color indexed="63"/>
      </top>
      <bottom style="medium"/>
    </border>
    <border>
      <left style="dotted"/>
      <right style="medium"/>
      <top>
        <color indexed="63"/>
      </top>
      <bottom style="medium"/>
    </border>
    <border>
      <left style="medium"/>
      <right style="dotted"/>
      <top style="dotted"/>
      <bottom>
        <color indexed="63"/>
      </bottom>
    </border>
    <border>
      <left style="dotted"/>
      <right style="dotted"/>
      <top style="dotted"/>
      <bottom>
        <color indexed="63"/>
      </bottom>
    </border>
    <border>
      <left style="dotted"/>
      <right style="medium"/>
      <top style="dotted"/>
      <bottom>
        <color indexed="63"/>
      </bottom>
    </border>
    <border>
      <left style="medium"/>
      <right style="dashed"/>
      <top style="dashed"/>
      <bottom style="medium"/>
    </border>
    <border>
      <left style="dashed"/>
      <right style="dashed"/>
      <top style="dashed"/>
      <bottom style="medium"/>
    </border>
    <border>
      <left style="dashed"/>
      <right style="medium"/>
      <top style="dashed"/>
      <bottom style="medium"/>
    </border>
    <border>
      <left style="dotted"/>
      <right style="dotted"/>
      <top style="medium"/>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dotted"/>
      <bottom style="dotted"/>
    </border>
    <border>
      <left style="hair"/>
      <right style="hair"/>
      <top style="hair"/>
      <bottom style="hair"/>
    </border>
    <border>
      <left>
        <color indexed="63"/>
      </left>
      <right>
        <color indexed="63"/>
      </right>
      <top>
        <color indexed="63"/>
      </top>
      <bottom style="medium"/>
    </border>
    <border>
      <left>
        <color indexed="63"/>
      </left>
      <right style="medium"/>
      <top>
        <color indexed="63"/>
      </top>
      <bottom style="medium"/>
    </border>
    <border>
      <left>
        <color indexed="63"/>
      </left>
      <right style="dotted"/>
      <top style="dotted"/>
      <bottom style="dotted"/>
    </border>
    <border>
      <left>
        <color indexed="63"/>
      </left>
      <right style="dotted"/>
      <top style="dotted"/>
      <bottom style="medium"/>
    </border>
    <border>
      <left style="medium"/>
      <right style="dotted"/>
      <top style="medium"/>
      <bottom>
        <color indexed="63"/>
      </bottom>
    </border>
    <border>
      <left style="medium"/>
      <right style="dotted"/>
      <top style="hair"/>
      <bottom style="hair"/>
    </border>
    <border>
      <left style="medium"/>
      <right style="dotted"/>
      <top>
        <color indexed="63"/>
      </top>
      <bottom style="hair"/>
    </border>
    <border>
      <left style="dotted"/>
      <right style="dotted"/>
      <top style="dotted"/>
      <bottom style="hair"/>
    </border>
    <border>
      <left style="dotted"/>
      <right>
        <color indexed="63"/>
      </right>
      <top style="dotted"/>
      <bottom style="hair"/>
    </border>
    <border>
      <left>
        <color indexed="63"/>
      </left>
      <right style="medium"/>
      <top style="dotted"/>
      <bottom style="hair"/>
    </border>
    <border>
      <left style="hair"/>
      <right style="hair"/>
      <top style="hair"/>
      <bottom style="medium"/>
    </border>
    <border>
      <left>
        <color indexed="63"/>
      </left>
      <right style="hair"/>
      <top>
        <color indexed="63"/>
      </top>
      <bottom style="hair"/>
    </border>
    <border>
      <left style="hair"/>
      <right style="hair"/>
      <top>
        <color indexed="63"/>
      </top>
      <bottom style="hair"/>
    </border>
    <border>
      <left>
        <color indexed="63"/>
      </left>
      <right style="hair"/>
      <top style="hair"/>
      <bottom style="hair"/>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style="medium"/>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dotted"/>
      <bottom style="dashed"/>
    </border>
    <border>
      <left>
        <color indexed="63"/>
      </left>
      <right style="dotted"/>
      <top style="dotted"/>
      <bottom style="dashed"/>
    </border>
    <border>
      <left style="medium"/>
      <right>
        <color indexed="63"/>
      </right>
      <top style="dotted"/>
      <bottom style="dotted"/>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color indexed="63"/>
      </right>
      <top style="medium"/>
      <bottom style="dotted"/>
    </border>
    <border>
      <left>
        <color indexed="63"/>
      </left>
      <right>
        <color indexed="63"/>
      </right>
      <top style="dotted"/>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otted"/>
      <bottom style="medium"/>
    </border>
    <border>
      <left style="dotted"/>
      <right>
        <color indexed="63"/>
      </right>
      <top style="dotted"/>
      <bottom style="dash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tted"/>
      <right>
        <color indexed="63"/>
      </right>
      <top style="medium"/>
      <bottom style="medium"/>
    </border>
    <border>
      <left style="dotted"/>
      <right>
        <color indexed="63"/>
      </right>
      <top style="dashed"/>
      <bottom style="medium"/>
    </border>
    <border>
      <left>
        <color indexed="63"/>
      </left>
      <right>
        <color indexed="63"/>
      </right>
      <top style="dashed"/>
      <bottom style="medium"/>
    </border>
    <border>
      <left style="medium"/>
      <right>
        <color indexed="63"/>
      </right>
      <top style="dashed"/>
      <bottom style="medium"/>
    </border>
    <border>
      <left>
        <color indexed="63"/>
      </left>
      <right style="dotted"/>
      <top style="dashed"/>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5" fillId="0" borderId="0">
      <alignment/>
      <protection/>
    </xf>
    <xf numFmtId="0" fontId="8" fillId="0" borderId="0" applyNumberFormat="0" applyFill="0" applyBorder="0" applyAlignment="0" applyProtection="0"/>
    <xf numFmtId="0" fontId="52" fillId="32" borderId="0" applyNumberFormat="0" applyBorder="0" applyAlignment="0" applyProtection="0"/>
  </cellStyleXfs>
  <cellXfs count="312">
    <xf numFmtId="0" fontId="0" fillId="0" borderId="0" xfId="0" applyAlignment="1">
      <alignment vertical="center"/>
    </xf>
    <xf numFmtId="0" fontId="1"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0" xfId="0" applyFont="1" applyAlignment="1">
      <alignment horizontal="center" vertical="center" wrapText="1"/>
    </xf>
    <xf numFmtId="0" fontId="3"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33" borderId="16" xfId="0" applyFont="1" applyFill="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33" borderId="30" xfId="0" applyFont="1" applyFill="1" applyBorder="1" applyAlignment="1">
      <alignment horizontal="center" vertical="center" wrapText="1"/>
    </xf>
    <xf numFmtId="0" fontId="1" fillId="33" borderId="31"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Border="1" applyAlignment="1">
      <alignment horizontal="left" vertical="center" wrapText="1"/>
    </xf>
    <xf numFmtId="0" fontId="4"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1" fillId="0" borderId="23" xfId="0" applyFont="1" applyFill="1" applyBorder="1" applyAlignment="1">
      <alignment horizontal="left" vertical="center"/>
    </xf>
    <xf numFmtId="0" fontId="1" fillId="34" borderId="21" xfId="0" applyFont="1" applyFill="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9" fontId="1" fillId="0" borderId="17" xfId="0" applyNumberFormat="1" applyFont="1" applyBorder="1" applyAlignment="1">
      <alignment horizontal="center" vertical="center" wrapText="1"/>
    </xf>
    <xf numFmtId="9" fontId="1" fillId="0" borderId="0" xfId="0" applyNumberFormat="1" applyFont="1" applyBorder="1" applyAlignment="1">
      <alignment horizontal="center" vertical="center" wrapText="1"/>
    </xf>
    <xf numFmtId="9" fontId="1" fillId="0" borderId="22" xfId="0" applyNumberFormat="1" applyFont="1" applyBorder="1" applyAlignment="1">
      <alignment horizontal="center" vertical="center" wrapText="1"/>
    </xf>
    <xf numFmtId="0" fontId="1" fillId="0" borderId="41" xfId="0" applyFont="1" applyBorder="1" applyAlignment="1">
      <alignment horizontal="center" vertical="center" wrapText="1"/>
    </xf>
    <xf numFmtId="9" fontId="1" fillId="0" borderId="21" xfId="0" applyNumberFormat="1" applyFont="1" applyBorder="1" applyAlignment="1">
      <alignment horizontal="center" vertical="center" wrapText="1"/>
    </xf>
    <xf numFmtId="0" fontId="0" fillId="0" borderId="0" xfId="61">
      <alignment/>
      <protection/>
    </xf>
    <xf numFmtId="0" fontId="0" fillId="0" borderId="42" xfId="61" applyBorder="1">
      <alignment/>
      <protection/>
    </xf>
    <xf numFmtId="0" fontId="0" fillId="0" borderId="43" xfId="61" applyBorder="1">
      <alignment/>
      <protection/>
    </xf>
    <xf numFmtId="0" fontId="0" fillId="0" borderId="44" xfId="61" applyBorder="1">
      <alignment/>
      <protection/>
    </xf>
    <xf numFmtId="0" fontId="0" fillId="0" borderId="45" xfId="61" applyBorder="1">
      <alignment/>
      <protection/>
    </xf>
    <xf numFmtId="0" fontId="0" fillId="0" borderId="45" xfId="61" applyBorder="1" quotePrefix="1">
      <alignment/>
      <protection/>
    </xf>
    <xf numFmtId="0" fontId="0" fillId="0" borderId="44" xfId="61" applyBorder="1" quotePrefix="1">
      <alignment/>
      <protection/>
    </xf>
    <xf numFmtId="179" fontId="0" fillId="0" borderId="42" xfId="61" applyNumberFormat="1" applyBorder="1">
      <alignment/>
      <protection/>
    </xf>
    <xf numFmtId="178" fontId="0" fillId="0" borderId="43" xfId="61" applyNumberFormat="1" applyBorder="1">
      <alignment/>
      <protection/>
    </xf>
    <xf numFmtId="0" fontId="0" fillId="0" borderId="0" xfId="61" quotePrefix="1">
      <alignment/>
      <protection/>
    </xf>
    <xf numFmtId="179" fontId="0" fillId="0" borderId="0" xfId="61" applyNumberFormat="1">
      <alignment/>
      <protection/>
    </xf>
    <xf numFmtId="0" fontId="0" fillId="0" borderId="0" xfId="61" applyBorder="1">
      <alignment/>
      <protection/>
    </xf>
    <xf numFmtId="179" fontId="0" fillId="0" borderId="0" xfId="61" applyNumberFormat="1" applyBorder="1">
      <alignment/>
      <protection/>
    </xf>
    <xf numFmtId="0" fontId="0" fillId="0" borderId="46" xfId="0" applyBorder="1" applyAlignment="1">
      <alignment vertical="center"/>
    </xf>
    <xf numFmtId="0" fontId="0" fillId="0" borderId="28" xfId="0" applyBorder="1" applyAlignment="1">
      <alignment vertical="center"/>
    </xf>
    <xf numFmtId="56" fontId="1" fillId="0" borderId="22" xfId="0" applyNumberFormat="1" applyFont="1" applyBorder="1" applyAlignment="1">
      <alignment vertical="center" wrapText="1"/>
    </xf>
    <xf numFmtId="180" fontId="0" fillId="0" borderId="47" xfId="62" applyNumberFormat="1" applyFont="1" applyBorder="1" applyAlignment="1">
      <alignment horizontal="right"/>
      <protection/>
    </xf>
    <xf numFmtId="0" fontId="0" fillId="0" borderId="47" xfId="62" applyFont="1" applyBorder="1" applyAlignment="1">
      <alignment horizontal="right"/>
      <protection/>
    </xf>
    <xf numFmtId="0" fontId="0" fillId="0" borderId="47" xfId="62" applyFont="1" applyBorder="1" applyAlignment="1">
      <alignment horizontal="center"/>
      <protection/>
    </xf>
    <xf numFmtId="180" fontId="0" fillId="0" borderId="47" xfId="62" applyNumberFormat="1" applyFont="1" applyFill="1" applyBorder="1" applyAlignment="1">
      <alignment horizontal="right"/>
      <protection/>
    </xf>
    <xf numFmtId="0" fontId="0" fillId="0" borderId="47" xfId="62" applyFont="1" applyFill="1" applyBorder="1" applyAlignment="1">
      <alignment horizontal="right"/>
      <protection/>
    </xf>
    <xf numFmtId="0" fontId="0" fillId="0" borderId="0" xfId="0" applyAlignment="1">
      <alignment vertical="center" wrapText="1"/>
    </xf>
    <xf numFmtId="0" fontId="7" fillId="0" borderId="0" xfId="43" applyAlignment="1" applyProtection="1">
      <alignment vertical="center"/>
      <protection/>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0" xfId="0" applyFont="1" applyAlignment="1">
      <alignment horizontal="left" vertical="center" wrapText="1"/>
    </xf>
    <xf numFmtId="0" fontId="11" fillId="0" borderId="21" xfId="0" applyFont="1" applyBorder="1" applyAlignment="1">
      <alignment horizontal="center" vertical="center" wrapText="1"/>
    </xf>
    <xf numFmtId="0" fontId="11" fillId="0" borderId="24"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58" xfId="0" applyFont="1" applyBorder="1" applyAlignment="1">
      <alignment horizontal="center" vertical="center" wrapText="1"/>
    </xf>
    <xf numFmtId="0" fontId="0" fillId="0" borderId="43" xfId="61" applyFont="1" applyBorder="1">
      <alignment/>
      <protection/>
    </xf>
    <xf numFmtId="0" fontId="0" fillId="0" borderId="42" xfId="61" applyNumberFormat="1" applyBorder="1">
      <alignment/>
      <protection/>
    </xf>
    <xf numFmtId="0" fontId="0" fillId="0" borderId="0" xfId="61" applyFont="1">
      <alignment/>
      <protection/>
    </xf>
    <xf numFmtId="0" fontId="0" fillId="0" borderId="42" xfId="61" applyNumberFormat="1" applyFont="1" applyBorder="1">
      <alignment/>
      <protection/>
    </xf>
    <xf numFmtId="0" fontId="0" fillId="0" borderId="44" xfId="61" applyFont="1" applyBorder="1">
      <alignment/>
      <protection/>
    </xf>
    <xf numFmtId="0" fontId="0" fillId="0" borderId="42" xfId="61" applyFont="1" applyBorder="1">
      <alignment/>
      <protection/>
    </xf>
    <xf numFmtId="0" fontId="0" fillId="0" borderId="45" xfId="61" applyFont="1" applyBorder="1">
      <alignment/>
      <protection/>
    </xf>
    <xf numFmtId="0" fontId="0" fillId="0" borderId="59" xfId="62" applyFont="1" applyBorder="1">
      <alignment/>
      <protection/>
    </xf>
    <xf numFmtId="0" fontId="0" fillId="0" borderId="60" xfId="62" applyFont="1" applyBorder="1">
      <alignment/>
      <protection/>
    </xf>
    <xf numFmtId="186" fontId="0" fillId="0" borderId="60" xfId="62" applyNumberFormat="1" applyFont="1" applyBorder="1">
      <alignment/>
      <protection/>
    </xf>
    <xf numFmtId="178" fontId="0" fillId="0" borderId="60" xfId="62" applyNumberFormat="1" applyFont="1" applyBorder="1">
      <alignment/>
      <protection/>
    </xf>
    <xf numFmtId="0" fontId="0" fillId="0" borderId="61" xfId="62" applyFont="1" applyBorder="1">
      <alignment/>
      <protection/>
    </xf>
    <xf numFmtId="0" fontId="0" fillId="0" borderId="47" xfId="62" applyFont="1" applyBorder="1">
      <alignment/>
      <protection/>
    </xf>
    <xf numFmtId="186" fontId="0" fillId="0" borderId="47" xfId="62" applyNumberFormat="1" applyFont="1" applyBorder="1">
      <alignment/>
      <protection/>
    </xf>
    <xf numFmtId="178" fontId="0" fillId="0" borderId="47" xfId="62" applyNumberFormat="1" applyFont="1" applyBorder="1">
      <alignment/>
      <protection/>
    </xf>
    <xf numFmtId="0" fontId="0" fillId="0" borderId="47" xfId="62" applyFont="1" applyBorder="1" applyAlignment="1">
      <alignment horizontal="centerContinuous"/>
      <protection/>
    </xf>
    <xf numFmtId="186" fontId="0" fillId="0" borderId="47" xfId="62" applyNumberFormat="1" applyFont="1" applyBorder="1" applyAlignment="1">
      <alignment horizontal="centerContinuous"/>
      <protection/>
    </xf>
    <xf numFmtId="0" fontId="0" fillId="0" borderId="62" xfId="62" applyFont="1" applyBorder="1">
      <alignment/>
      <protection/>
    </xf>
    <xf numFmtId="0" fontId="0" fillId="0" borderId="47" xfId="62" applyFont="1" applyBorder="1" applyAlignment="1">
      <alignment textRotation="90"/>
      <protection/>
    </xf>
    <xf numFmtId="0" fontId="0" fillId="0" borderId="47" xfId="62" applyFont="1" applyBorder="1" applyAlignment="1">
      <alignment textRotation="90" wrapText="1"/>
      <protection/>
    </xf>
    <xf numFmtId="186" fontId="0" fillId="0" borderId="47" xfId="62" applyNumberFormat="1" applyFont="1" applyBorder="1" applyAlignment="1">
      <alignment textRotation="90" wrapText="1"/>
      <protection/>
    </xf>
    <xf numFmtId="0" fontId="0" fillId="0" borderId="47" xfId="62" applyFont="1" applyBorder="1" applyAlignment="1">
      <alignment textRotation="90" wrapText="1"/>
      <protection/>
    </xf>
    <xf numFmtId="186" fontId="0" fillId="0" borderId="47" xfId="62" applyNumberFormat="1" applyFont="1" applyBorder="1" applyAlignment="1">
      <alignment textRotation="90"/>
      <protection/>
    </xf>
    <xf numFmtId="178" fontId="0" fillId="0" borderId="47" xfId="62" applyNumberFormat="1" applyFont="1" applyBorder="1" applyAlignment="1">
      <alignment textRotation="90" wrapText="1"/>
      <protection/>
    </xf>
    <xf numFmtId="180" fontId="0" fillId="0" borderId="47" xfId="62" applyNumberFormat="1" applyFont="1" applyBorder="1">
      <alignment/>
      <protection/>
    </xf>
    <xf numFmtId="176" fontId="0" fillId="0" borderId="47" xfId="62" applyNumberFormat="1" applyFont="1" applyBorder="1">
      <alignment/>
      <protection/>
    </xf>
    <xf numFmtId="21" fontId="0" fillId="0" borderId="47" xfId="62" applyNumberFormat="1" applyFont="1" applyBorder="1" applyAlignment="1" quotePrefix="1">
      <alignment horizontal="right"/>
      <protection/>
    </xf>
    <xf numFmtId="20" fontId="0" fillId="0" borderId="47" xfId="62" applyNumberFormat="1" applyFont="1" applyFill="1" applyBorder="1">
      <alignment/>
      <protection/>
    </xf>
    <xf numFmtId="181" fontId="0" fillId="0" borderId="47" xfId="62" applyNumberFormat="1" applyFont="1" applyBorder="1">
      <alignment/>
      <protection/>
    </xf>
    <xf numFmtId="9" fontId="0" fillId="0" borderId="47" xfId="62" applyNumberFormat="1" applyFont="1" applyBorder="1">
      <alignment/>
      <protection/>
    </xf>
    <xf numFmtId="182" fontId="0" fillId="0" borderId="47" xfId="62" applyNumberFormat="1" applyFont="1" applyBorder="1" applyAlignment="1">
      <alignment/>
      <protection/>
    </xf>
    <xf numFmtId="186" fontId="0" fillId="0" borderId="47" xfId="62" applyNumberFormat="1" applyFont="1" applyBorder="1" applyAlignment="1">
      <alignment horizontal="right"/>
      <protection/>
    </xf>
    <xf numFmtId="0" fontId="0" fillId="0" borderId="47" xfId="62" applyFont="1" applyBorder="1" applyAlignment="1">
      <alignment horizontal="left"/>
      <protection/>
    </xf>
    <xf numFmtId="2" fontId="0" fillId="0" borderId="47" xfId="62" applyNumberFormat="1" applyFont="1" applyBorder="1">
      <alignment/>
      <protection/>
    </xf>
    <xf numFmtId="183" fontId="0" fillId="0" borderId="47" xfId="62" applyNumberFormat="1" applyFont="1" applyBorder="1">
      <alignment/>
      <protection/>
    </xf>
    <xf numFmtId="184" fontId="0" fillId="0" borderId="47" xfId="62" applyNumberFormat="1" applyFont="1" applyBorder="1">
      <alignment/>
      <protection/>
    </xf>
    <xf numFmtId="0" fontId="0" fillId="0" borderId="47" xfId="62" applyFont="1" applyBorder="1" applyAlignment="1">
      <alignment wrapText="1"/>
      <protection/>
    </xf>
    <xf numFmtId="178" fontId="0" fillId="0" borderId="47" xfId="62" applyNumberFormat="1" applyFont="1" applyBorder="1" applyAlignment="1">
      <alignment horizontal="left"/>
      <protection/>
    </xf>
    <xf numFmtId="181" fontId="0" fillId="0" borderId="47" xfId="62" applyNumberFormat="1" applyFont="1" applyBorder="1" applyAlignment="1">
      <alignment horizontal="center"/>
      <protection/>
    </xf>
    <xf numFmtId="0" fontId="0" fillId="0" borderId="47" xfId="62" applyFont="1" applyFill="1" applyBorder="1">
      <alignment/>
      <protection/>
    </xf>
    <xf numFmtId="180" fontId="0" fillId="0" borderId="47" xfId="62" applyNumberFormat="1" applyFont="1" applyFill="1" applyBorder="1">
      <alignment/>
      <protection/>
    </xf>
    <xf numFmtId="21" fontId="0" fillId="0" borderId="47" xfId="62" applyNumberFormat="1" applyFont="1" applyFill="1" applyBorder="1" applyAlignment="1" quotePrefix="1">
      <alignment horizontal="right"/>
      <protection/>
    </xf>
    <xf numFmtId="181" fontId="0" fillId="0" borderId="47" xfId="62" applyNumberFormat="1" applyFont="1" applyFill="1" applyBorder="1">
      <alignment/>
      <protection/>
    </xf>
    <xf numFmtId="9" fontId="0" fillId="0" borderId="47" xfId="62" applyNumberFormat="1" applyFont="1" applyFill="1" applyBorder="1">
      <alignment/>
      <protection/>
    </xf>
    <xf numFmtId="182" fontId="0" fillId="0" borderId="47" xfId="62" applyNumberFormat="1" applyFont="1" applyFill="1" applyBorder="1" applyAlignment="1">
      <alignment/>
      <protection/>
    </xf>
    <xf numFmtId="0" fontId="0" fillId="0" borderId="47" xfId="62" applyFont="1" applyFill="1" applyBorder="1" applyAlignment="1">
      <alignment horizontal="left"/>
      <protection/>
    </xf>
    <xf numFmtId="2" fontId="0" fillId="0" borderId="47" xfId="62" applyNumberFormat="1" applyFont="1" applyFill="1" applyBorder="1">
      <alignment/>
      <protection/>
    </xf>
    <xf numFmtId="0" fontId="0" fillId="35" borderId="47" xfId="62" applyNumberFormat="1" applyFont="1" applyFill="1" applyBorder="1" applyAlignment="1">
      <alignment/>
      <protection/>
    </xf>
    <xf numFmtId="0" fontId="0" fillId="0" borderId="47" xfId="62" applyFont="1" applyBorder="1">
      <alignment/>
      <protection/>
    </xf>
    <xf numFmtId="178" fontId="0" fillId="0" borderId="47" xfId="62" applyNumberFormat="1" applyFont="1" applyBorder="1">
      <alignment/>
      <protection/>
    </xf>
    <xf numFmtId="0" fontId="0" fillId="0" borderId="61" xfId="62" applyFont="1" applyBorder="1">
      <alignment/>
      <protection/>
    </xf>
    <xf numFmtId="186" fontId="0" fillId="0" borderId="47" xfId="62" applyNumberFormat="1" applyFont="1" applyBorder="1">
      <alignment/>
      <protection/>
    </xf>
    <xf numFmtId="0" fontId="0" fillId="36" borderId="47" xfId="62" applyFont="1" applyFill="1" applyBorder="1">
      <alignment/>
      <protection/>
    </xf>
    <xf numFmtId="0" fontId="9" fillId="36" borderId="47" xfId="62" applyFont="1" applyFill="1" applyBorder="1">
      <alignment/>
      <protection/>
    </xf>
    <xf numFmtId="0" fontId="0" fillId="36" borderId="47" xfId="62" applyFont="1" applyFill="1" applyBorder="1">
      <alignment/>
      <protection/>
    </xf>
    <xf numFmtId="178" fontId="0" fillId="36" borderId="47" xfId="62" applyNumberFormat="1" applyFont="1" applyFill="1" applyBorder="1">
      <alignment/>
      <protection/>
    </xf>
    <xf numFmtId="0" fontId="0" fillId="0" borderId="47" xfId="62" applyFont="1" applyBorder="1" applyAlignment="1">
      <alignment horizontal="centerContinuous"/>
      <protection/>
    </xf>
    <xf numFmtId="192" fontId="0" fillId="0" borderId="47" xfId="62" applyNumberFormat="1" applyFont="1" applyBorder="1" applyAlignment="1">
      <alignment/>
      <protection/>
    </xf>
    <xf numFmtId="0" fontId="0" fillId="0" borderId="63" xfId="62" applyFont="1" applyFill="1" applyBorder="1" applyAlignment="1">
      <alignment horizontal="center"/>
      <protection/>
    </xf>
    <xf numFmtId="0" fontId="0" fillId="0" borderId="61" xfId="62" applyFont="1" applyFill="1" applyBorder="1" applyAlignment="1">
      <alignment horizontal="center"/>
      <protection/>
    </xf>
    <xf numFmtId="0" fontId="0" fillId="0" borderId="47" xfId="62" applyFont="1" applyFill="1" applyBorder="1">
      <alignment/>
      <protection/>
    </xf>
    <xf numFmtId="0" fontId="0" fillId="0" borderId="63" xfId="62" applyNumberFormat="1" applyFont="1" applyFill="1" applyBorder="1" applyAlignment="1">
      <alignment horizontal="center"/>
      <protection/>
    </xf>
    <xf numFmtId="0" fontId="0" fillId="0" borderId="64" xfId="62" applyNumberFormat="1" applyFont="1" applyFill="1" applyBorder="1" applyAlignment="1">
      <alignment horizontal="center"/>
      <protection/>
    </xf>
    <xf numFmtId="0" fontId="0" fillId="0" borderId="61" xfId="62" applyNumberFormat="1" applyFont="1" applyFill="1" applyBorder="1" applyAlignment="1">
      <alignment horizontal="center"/>
      <protection/>
    </xf>
    <xf numFmtId="187" fontId="0" fillId="0" borderId="47" xfId="62" applyNumberFormat="1" applyFont="1" applyFill="1" applyBorder="1" applyAlignment="1">
      <alignment/>
      <protection/>
    </xf>
    <xf numFmtId="192" fontId="0" fillId="0" borderId="47" xfId="62" applyNumberFormat="1" applyFont="1" applyFill="1" applyBorder="1" applyAlignment="1">
      <alignment/>
      <protection/>
    </xf>
    <xf numFmtId="0" fontId="0" fillId="0" borderId="47" xfId="62" applyNumberFormat="1" applyFont="1" applyFill="1" applyBorder="1">
      <alignment/>
      <protection/>
    </xf>
    <xf numFmtId="0" fontId="0" fillId="0" borderId="47" xfId="62" applyNumberFormat="1" applyFont="1" applyFill="1" applyBorder="1" applyAlignment="1">
      <alignment/>
      <protection/>
    </xf>
    <xf numFmtId="186" fontId="0" fillId="0" borderId="47" xfId="62" applyNumberFormat="1" applyFont="1" applyFill="1" applyBorder="1" applyAlignment="1">
      <alignment/>
      <protection/>
    </xf>
    <xf numFmtId="0" fontId="0" fillId="0" borderId="47" xfId="62" applyNumberFormat="1" applyFont="1" applyFill="1" applyBorder="1" applyAlignment="1">
      <alignment/>
      <protection/>
    </xf>
    <xf numFmtId="187" fontId="0" fillId="0" borderId="47" xfId="62" applyNumberFormat="1" applyFont="1" applyFill="1" applyBorder="1">
      <alignment/>
      <protection/>
    </xf>
    <xf numFmtId="0" fontId="0" fillId="35" borderId="47" xfId="62" applyNumberFormat="1" applyFont="1" applyFill="1" applyBorder="1" applyAlignment="1">
      <alignment/>
      <protection/>
    </xf>
    <xf numFmtId="176" fontId="0" fillId="0" borderId="47" xfId="62" applyNumberFormat="1" applyFont="1" applyFill="1" applyBorder="1">
      <alignment/>
      <protection/>
    </xf>
    <xf numFmtId="186" fontId="0" fillId="0" borderId="47" xfId="62" applyNumberFormat="1" applyFont="1" applyFill="1" applyBorder="1">
      <alignment/>
      <protection/>
    </xf>
    <xf numFmtId="186" fontId="0" fillId="0" borderId="47" xfId="62" applyNumberFormat="1" applyFont="1" applyFill="1" applyBorder="1" applyAlignment="1">
      <alignment horizontal="right"/>
      <protection/>
    </xf>
    <xf numFmtId="178" fontId="0" fillId="0" borderId="47" xfId="62" applyNumberFormat="1" applyFont="1" applyFill="1" applyBorder="1">
      <alignment/>
      <protection/>
    </xf>
    <xf numFmtId="183" fontId="0" fillId="0" borderId="47" xfId="62" applyNumberFormat="1" applyFont="1" applyFill="1" applyBorder="1">
      <alignment/>
      <protection/>
    </xf>
    <xf numFmtId="184" fontId="0" fillId="0" borderId="47" xfId="62" applyNumberFormat="1" applyFont="1" applyFill="1" applyBorder="1">
      <alignment/>
      <protection/>
    </xf>
    <xf numFmtId="0" fontId="0" fillId="0" borderId="47" xfId="62" applyFont="1" applyFill="1" applyBorder="1" applyAlignment="1">
      <alignment wrapText="1"/>
      <protection/>
    </xf>
    <xf numFmtId="178" fontId="0" fillId="0" borderId="47" xfId="62" applyNumberFormat="1" applyFont="1" applyFill="1" applyBorder="1" applyAlignment="1">
      <alignment horizontal="left"/>
      <protection/>
    </xf>
    <xf numFmtId="0" fontId="0" fillId="0" borderId="47" xfId="62" applyFont="1" applyFill="1" applyBorder="1" applyAlignment="1">
      <alignment horizontal="center"/>
      <protection/>
    </xf>
    <xf numFmtId="181" fontId="0" fillId="0" borderId="47" xfId="62" applyNumberFormat="1" applyFont="1" applyFill="1" applyBorder="1" applyAlignment="1">
      <alignment horizontal="center"/>
      <protection/>
    </xf>
    <xf numFmtId="0" fontId="0" fillId="0" borderId="62" xfId="62" applyFont="1" applyFill="1" applyBorder="1">
      <alignment/>
      <protection/>
    </xf>
    <xf numFmtId="0" fontId="9" fillId="0" borderId="47" xfId="62" applyFont="1" applyFill="1" applyBorder="1">
      <alignment/>
      <protection/>
    </xf>
    <xf numFmtId="178" fontId="0" fillId="0" borderId="47" xfId="62" applyNumberFormat="1" applyFont="1" applyFill="1" applyBorder="1">
      <alignment/>
      <protection/>
    </xf>
    <xf numFmtId="0" fontId="0" fillId="0" borderId="47" xfId="62" applyFont="1" applyBorder="1" applyAlignment="1">
      <alignment textRotation="90"/>
      <protection/>
    </xf>
    <xf numFmtId="0" fontId="0" fillId="0" borderId="47" xfId="62" applyFont="1" applyBorder="1">
      <alignment/>
      <protection/>
    </xf>
    <xf numFmtId="0" fontId="0" fillId="0" borderId="47" xfId="62" applyFont="1" applyFill="1" applyBorder="1" applyAlignment="1">
      <alignment/>
      <protection/>
    </xf>
    <xf numFmtId="0" fontId="0" fillId="0" borderId="61" xfId="62" applyFont="1" applyFill="1" applyBorder="1">
      <alignment/>
      <protection/>
    </xf>
    <xf numFmtId="0" fontId="0" fillId="0" borderId="62" xfId="61" applyFont="1" applyFill="1" applyBorder="1">
      <alignment/>
      <protection/>
    </xf>
    <xf numFmtId="0" fontId="0" fillId="0" borderId="62" xfId="61" applyFill="1" applyBorder="1">
      <alignment/>
      <protection/>
    </xf>
    <xf numFmtId="0" fontId="0" fillId="0" borderId="61" xfId="62" applyFont="1" applyFill="1" applyBorder="1">
      <alignment/>
      <protection/>
    </xf>
    <xf numFmtId="0" fontId="0" fillId="37" borderId="62" xfId="61" applyFont="1" applyFill="1" applyBorder="1">
      <alignment/>
      <protection/>
    </xf>
    <xf numFmtId="0" fontId="0" fillId="37" borderId="47" xfId="62" applyFont="1" applyFill="1" applyBorder="1">
      <alignment/>
      <protection/>
    </xf>
    <xf numFmtId="180" fontId="0" fillId="37" borderId="47" xfId="62" applyNumberFormat="1" applyFont="1" applyFill="1" applyBorder="1">
      <alignment/>
      <protection/>
    </xf>
    <xf numFmtId="176" fontId="0" fillId="37" borderId="47" xfId="62" applyNumberFormat="1" applyFont="1" applyFill="1" applyBorder="1">
      <alignment/>
      <protection/>
    </xf>
    <xf numFmtId="21" fontId="0" fillId="37" borderId="47" xfId="62" applyNumberFormat="1" applyFont="1" applyFill="1" applyBorder="1" applyAlignment="1" quotePrefix="1">
      <alignment horizontal="right"/>
      <protection/>
    </xf>
    <xf numFmtId="20" fontId="0" fillId="37" borderId="47" xfId="62" applyNumberFormat="1" applyFont="1" applyFill="1" applyBorder="1">
      <alignment/>
      <protection/>
    </xf>
    <xf numFmtId="181" fontId="0" fillId="37" borderId="47" xfId="62" applyNumberFormat="1" applyFont="1" applyFill="1" applyBorder="1">
      <alignment/>
      <protection/>
    </xf>
    <xf numFmtId="9" fontId="0" fillId="37" borderId="47" xfId="62" applyNumberFormat="1" applyFont="1" applyFill="1" applyBorder="1">
      <alignment/>
      <protection/>
    </xf>
    <xf numFmtId="186" fontId="0" fillId="37" borderId="47" xfId="62" applyNumberFormat="1" applyFont="1" applyFill="1" applyBorder="1">
      <alignment/>
      <protection/>
    </xf>
    <xf numFmtId="182" fontId="0" fillId="37" borderId="47" xfId="62" applyNumberFormat="1" applyFont="1" applyFill="1" applyBorder="1" applyAlignment="1">
      <alignment/>
      <protection/>
    </xf>
    <xf numFmtId="180" fontId="0" fillId="37" borderId="47" xfId="62" applyNumberFormat="1" applyFont="1" applyFill="1" applyBorder="1" applyAlignment="1">
      <alignment horizontal="right"/>
      <protection/>
    </xf>
    <xf numFmtId="186" fontId="0" fillId="37" borderId="47" xfId="62" applyNumberFormat="1" applyFont="1" applyFill="1" applyBorder="1" applyAlignment="1">
      <alignment horizontal="right"/>
      <protection/>
    </xf>
    <xf numFmtId="0" fontId="0" fillId="37" borderId="47" xfId="62" applyFont="1" applyFill="1" applyBorder="1" applyAlignment="1">
      <alignment horizontal="left"/>
      <protection/>
    </xf>
    <xf numFmtId="2" fontId="0" fillId="37" borderId="47" xfId="62" applyNumberFormat="1" applyFont="1" applyFill="1" applyBorder="1">
      <alignment/>
      <protection/>
    </xf>
    <xf numFmtId="178" fontId="0" fillId="37" borderId="47" xfId="62" applyNumberFormat="1" applyFont="1" applyFill="1" applyBorder="1">
      <alignment/>
      <protection/>
    </xf>
    <xf numFmtId="0" fontId="0" fillId="37" borderId="47" xfId="62" applyFont="1" applyFill="1" applyBorder="1" applyAlignment="1">
      <alignment horizontal="right"/>
      <protection/>
    </xf>
    <xf numFmtId="183" fontId="0" fillId="37" borderId="47" xfId="62" applyNumberFormat="1" applyFont="1" applyFill="1" applyBorder="1">
      <alignment/>
      <protection/>
    </xf>
    <xf numFmtId="184" fontId="0" fillId="37" borderId="47" xfId="62" applyNumberFormat="1" applyFont="1" applyFill="1" applyBorder="1">
      <alignment/>
      <protection/>
    </xf>
    <xf numFmtId="0" fontId="0" fillId="37" borderId="47" xfId="62" applyFont="1" applyFill="1" applyBorder="1" applyAlignment="1">
      <alignment wrapText="1"/>
      <protection/>
    </xf>
    <xf numFmtId="178" fontId="0" fillId="37" borderId="47" xfId="62" applyNumberFormat="1" applyFont="1" applyFill="1" applyBorder="1" applyAlignment="1">
      <alignment horizontal="left"/>
      <protection/>
    </xf>
    <xf numFmtId="0" fontId="0" fillId="37" borderId="47" xfId="62" applyFont="1" applyFill="1" applyBorder="1" applyAlignment="1">
      <alignment horizontal="center"/>
      <protection/>
    </xf>
    <xf numFmtId="181" fontId="0" fillId="37" borderId="47" xfId="62" applyNumberFormat="1" applyFont="1" applyFill="1" applyBorder="1" applyAlignment="1">
      <alignment horizontal="center"/>
      <protection/>
    </xf>
    <xf numFmtId="0" fontId="0" fillId="37" borderId="62" xfId="61" applyFont="1" applyFill="1" applyBorder="1">
      <alignment/>
      <protection/>
    </xf>
    <xf numFmtId="0" fontId="0" fillId="37" borderId="62" xfId="62" applyFont="1" applyFill="1" applyBorder="1">
      <alignment/>
      <protection/>
    </xf>
    <xf numFmtId="0" fontId="0" fillId="37" borderId="62" xfId="62" applyFont="1" applyFill="1" applyBorder="1">
      <alignment/>
      <protection/>
    </xf>
    <xf numFmtId="0" fontId="0" fillId="37" borderId="61" xfId="62" applyFont="1" applyFill="1" applyBorder="1">
      <alignment/>
      <protection/>
    </xf>
    <xf numFmtId="0" fontId="0" fillId="37" borderId="47" xfId="62" applyFont="1" applyFill="1" applyBorder="1">
      <alignment/>
      <protection/>
    </xf>
    <xf numFmtId="187" fontId="0" fillId="37" borderId="47" xfId="62" applyNumberFormat="1" applyFont="1" applyFill="1" applyBorder="1" applyAlignment="1">
      <alignment/>
      <protection/>
    </xf>
    <xf numFmtId="192" fontId="0" fillId="37" borderId="47" xfId="62" applyNumberFormat="1" applyFont="1" applyFill="1" applyBorder="1" applyAlignment="1">
      <alignment/>
      <protection/>
    </xf>
    <xf numFmtId="0" fontId="0" fillId="37" borderId="47" xfId="62" applyNumberFormat="1" applyFont="1" applyFill="1" applyBorder="1">
      <alignment/>
      <protection/>
    </xf>
    <xf numFmtId="0" fontId="0" fillId="37" borderId="47" xfId="62" applyNumberFormat="1" applyFont="1" applyFill="1" applyBorder="1" applyAlignment="1">
      <alignment/>
      <protection/>
    </xf>
    <xf numFmtId="186" fontId="0" fillId="37" borderId="47" xfId="62" applyNumberFormat="1" applyFont="1" applyFill="1" applyBorder="1" applyAlignment="1">
      <alignment/>
      <protection/>
    </xf>
    <xf numFmtId="0" fontId="0" fillId="37" borderId="47" xfId="62" applyNumberFormat="1" applyFont="1" applyFill="1" applyBorder="1" applyAlignment="1">
      <alignment/>
      <protection/>
    </xf>
    <xf numFmtId="0" fontId="9" fillId="37" borderId="47" xfId="62" applyFont="1" applyFill="1" applyBorder="1">
      <alignment/>
      <protection/>
    </xf>
    <xf numFmtId="178" fontId="0" fillId="37" borderId="47" xfId="62" applyNumberFormat="1" applyFont="1" applyFill="1" applyBorder="1">
      <alignment/>
      <protection/>
    </xf>
    <xf numFmtId="0" fontId="0" fillId="37" borderId="47" xfId="62" applyFont="1" applyFill="1" applyBorder="1" applyAlignment="1">
      <alignment/>
      <protection/>
    </xf>
    <xf numFmtId="187" fontId="0" fillId="37" borderId="47" xfId="62" applyNumberFormat="1" applyFont="1" applyFill="1" applyBorder="1">
      <alignment/>
      <protection/>
    </xf>
    <xf numFmtId="0" fontId="0" fillId="0" borderId="47" xfId="62" applyFont="1" applyBorder="1" applyAlignment="1">
      <alignment horizontal="center"/>
      <protection/>
    </xf>
    <xf numFmtId="0" fontId="6" fillId="37" borderId="47" xfId="62" applyFont="1" applyFill="1" applyBorder="1" applyAlignment="1">
      <alignment horizontal="center"/>
      <protection/>
    </xf>
    <xf numFmtId="0" fontId="0" fillId="37" borderId="63" xfId="62" applyNumberFormat="1" applyFont="1" applyFill="1" applyBorder="1" applyAlignment="1">
      <alignment horizontal="center"/>
      <protection/>
    </xf>
    <xf numFmtId="0" fontId="0" fillId="37" borderId="64" xfId="62" applyNumberFormat="1" applyFont="1" applyFill="1" applyBorder="1" applyAlignment="1">
      <alignment horizontal="center"/>
      <protection/>
    </xf>
    <xf numFmtId="0" fontId="0" fillId="37" borderId="61" xfId="62" applyNumberFormat="1" applyFont="1" applyFill="1" applyBorder="1" applyAlignment="1">
      <alignment horizontal="center"/>
      <protection/>
    </xf>
    <xf numFmtId="0" fontId="0" fillId="0" borderId="63" xfId="62" applyNumberFormat="1" applyFont="1" applyFill="1" applyBorder="1" applyAlignment="1">
      <alignment horizontal="center"/>
      <protection/>
    </xf>
    <xf numFmtId="0" fontId="0" fillId="0" borderId="64" xfId="62" applyNumberFormat="1" applyFont="1" applyFill="1" applyBorder="1" applyAlignment="1">
      <alignment horizontal="center"/>
      <protection/>
    </xf>
    <xf numFmtId="0" fontId="0" fillId="0" borderId="61" xfId="62" applyNumberFormat="1" applyFont="1" applyFill="1" applyBorder="1" applyAlignment="1">
      <alignment horizontal="center"/>
      <protection/>
    </xf>
    <xf numFmtId="0" fontId="0" fillId="0" borderId="63" xfId="62" applyNumberFormat="1" applyFont="1" applyFill="1" applyBorder="1" applyAlignment="1">
      <alignment horizontal="center"/>
      <protection/>
    </xf>
    <xf numFmtId="0" fontId="0" fillId="0" borderId="64" xfId="62" applyNumberFormat="1" applyFont="1" applyFill="1" applyBorder="1" applyAlignment="1">
      <alignment horizontal="center"/>
      <protection/>
    </xf>
    <xf numFmtId="0" fontId="0" fillId="0" borderId="61" xfId="62" applyNumberFormat="1" applyFont="1" applyFill="1" applyBorder="1" applyAlignment="1">
      <alignment horizontal="center"/>
      <protection/>
    </xf>
    <xf numFmtId="0" fontId="0" fillId="0" borderId="63" xfId="62" applyNumberFormat="1" applyFont="1" applyBorder="1" applyAlignment="1">
      <alignment horizontal="center"/>
      <protection/>
    </xf>
    <xf numFmtId="0" fontId="0" fillId="0" borderId="64" xfId="62" applyNumberFormat="1" applyFont="1" applyBorder="1" applyAlignment="1">
      <alignment horizontal="center"/>
      <protection/>
    </xf>
    <xf numFmtId="0" fontId="0" fillId="0" borderId="61" xfId="62" applyNumberFormat="1" applyFont="1" applyBorder="1" applyAlignment="1">
      <alignment horizontal="center"/>
      <protection/>
    </xf>
    <xf numFmtId="0" fontId="0" fillId="0" borderId="63" xfId="62" applyFont="1" applyFill="1" applyBorder="1" applyAlignment="1">
      <alignment horizontal="center"/>
      <protection/>
    </xf>
    <xf numFmtId="0" fontId="0" fillId="0" borderId="61" xfId="62" applyFont="1" applyFill="1" applyBorder="1" applyAlignment="1">
      <alignment horizontal="center"/>
      <protection/>
    </xf>
    <xf numFmtId="0" fontId="0" fillId="37" borderId="63" xfId="62" applyFont="1" applyFill="1" applyBorder="1" applyAlignment="1">
      <alignment horizontal="center"/>
      <protection/>
    </xf>
    <xf numFmtId="0" fontId="0" fillId="37" borderId="61" xfId="62" applyFont="1" applyFill="1" applyBorder="1" applyAlignment="1">
      <alignment horizontal="center"/>
      <protection/>
    </xf>
    <xf numFmtId="0" fontId="0" fillId="0" borderId="63" xfId="62" applyFont="1" applyBorder="1" applyAlignment="1">
      <alignment horizontal="center"/>
      <protection/>
    </xf>
    <xf numFmtId="0" fontId="0" fillId="0" borderId="61" xfId="62" applyFont="1" applyBorder="1" applyAlignment="1">
      <alignment horizontal="center"/>
      <protection/>
    </xf>
    <xf numFmtId="0" fontId="1" fillId="0" borderId="22" xfId="0" applyFont="1" applyBorder="1" applyAlignment="1">
      <alignment horizontal="center" vertical="center" wrapText="1"/>
    </xf>
    <xf numFmtId="0" fontId="1" fillId="0" borderId="28" xfId="0" applyFont="1" applyBorder="1" applyAlignment="1">
      <alignment horizontal="center" vertical="center" wrapText="1"/>
    </xf>
    <xf numFmtId="0" fontId="1" fillId="34" borderId="22"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0" borderId="65" xfId="0" applyFont="1" applyBorder="1" applyAlignment="1">
      <alignment horizontal="center" vertical="center" wrapText="1"/>
    </xf>
    <xf numFmtId="0" fontId="1" fillId="0" borderId="66" xfId="0" applyFont="1" applyBorder="1" applyAlignment="1">
      <alignment horizontal="center" vertical="center" wrapText="1"/>
    </xf>
    <xf numFmtId="0" fontId="1" fillId="0" borderId="67" xfId="0" applyFont="1" applyBorder="1" applyAlignment="1">
      <alignment horizontal="center" vertical="center" wrapText="1"/>
    </xf>
    <xf numFmtId="0" fontId="1" fillId="0" borderId="6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71"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73" xfId="0" applyFont="1" applyBorder="1" applyAlignment="1">
      <alignment horizontal="left" vertical="center" wrapText="1"/>
    </xf>
    <xf numFmtId="0" fontId="1" fillId="0" borderId="74" xfId="0" applyFont="1" applyBorder="1" applyAlignment="1">
      <alignment horizontal="left" vertical="center" wrapText="1"/>
    </xf>
    <xf numFmtId="0" fontId="1" fillId="0" borderId="75" xfId="0" applyFont="1" applyBorder="1" applyAlignment="1">
      <alignment horizontal="left" vertical="center" wrapText="1"/>
    </xf>
    <xf numFmtId="0" fontId="1" fillId="33" borderId="76"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0" borderId="26" xfId="0" applyFont="1" applyBorder="1" applyAlignment="1">
      <alignment horizontal="center" vertical="center" wrapText="1"/>
    </xf>
    <xf numFmtId="0" fontId="0" fillId="0" borderId="77" xfId="0" applyBorder="1" applyAlignment="1">
      <alignment vertical="center"/>
    </xf>
    <xf numFmtId="0" fontId="0" fillId="0" borderId="29" xfId="0" applyBorder="1" applyAlignment="1">
      <alignment vertical="center"/>
    </xf>
    <xf numFmtId="0" fontId="1" fillId="0" borderId="46" xfId="0" applyFont="1" applyBorder="1" applyAlignment="1">
      <alignment horizontal="center" vertical="center" wrapText="1"/>
    </xf>
    <xf numFmtId="0" fontId="1" fillId="33" borderId="18"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77"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0" fillId="34" borderId="46" xfId="0" applyFill="1" applyBorder="1" applyAlignment="1">
      <alignment vertical="center"/>
    </xf>
    <xf numFmtId="0" fontId="0" fillId="34" borderId="28" xfId="0" applyFill="1" applyBorder="1" applyAlignment="1">
      <alignment vertical="center"/>
    </xf>
    <xf numFmtId="0" fontId="1" fillId="34" borderId="46" xfId="0" applyFont="1" applyFill="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77" xfId="0" applyFont="1" applyBorder="1" applyAlignment="1">
      <alignment horizontal="center" vertical="center" wrapText="1"/>
    </xf>
    <xf numFmtId="0" fontId="1" fillId="0" borderId="51"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8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0" fillId="0" borderId="50" xfId="0" applyBorder="1" applyAlignment="1">
      <alignment vertical="center"/>
    </xf>
    <xf numFmtId="0" fontId="1" fillId="0" borderId="81" xfId="0" applyFont="1" applyBorder="1" applyAlignment="1">
      <alignment horizontal="center" vertical="center" wrapText="1"/>
    </xf>
    <xf numFmtId="0" fontId="1" fillId="0" borderId="82" xfId="0" applyFont="1" applyBorder="1" applyAlignment="1">
      <alignment horizontal="center" vertical="center" wrapText="1"/>
    </xf>
    <xf numFmtId="0" fontId="1" fillId="0" borderId="83" xfId="0" applyFont="1" applyBorder="1" applyAlignment="1">
      <alignment vertical="center" wrapText="1"/>
    </xf>
    <xf numFmtId="0" fontId="1" fillId="0" borderId="84" xfId="0" applyFont="1" applyBorder="1" applyAlignment="1">
      <alignment vertical="center" wrapText="1"/>
    </xf>
    <xf numFmtId="0" fontId="1" fillId="0" borderId="85" xfId="0" applyFont="1" applyBorder="1" applyAlignment="1">
      <alignment vertical="center" wrapText="1"/>
    </xf>
    <xf numFmtId="0" fontId="3" fillId="34" borderId="78" xfId="0" applyFont="1" applyFill="1" applyBorder="1" applyAlignment="1">
      <alignment horizontal="center" vertical="center" wrapText="1"/>
    </xf>
    <xf numFmtId="0" fontId="3" fillId="34" borderId="79" xfId="0" applyFont="1" applyFill="1" applyBorder="1" applyAlignment="1">
      <alignment horizontal="center" vertical="center" wrapText="1"/>
    </xf>
    <xf numFmtId="0" fontId="3" fillId="34" borderId="80" xfId="0" applyFont="1" applyFill="1" applyBorder="1" applyAlignment="1">
      <alignment horizontal="center" vertical="center" wrapText="1"/>
    </xf>
    <xf numFmtId="0" fontId="1" fillId="0" borderId="21" xfId="0" applyFont="1" applyBorder="1" applyAlignment="1">
      <alignment horizontal="center" vertical="center" wrapText="1"/>
    </xf>
    <xf numFmtId="0" fontId="1" fillId="0" borderId="19" xfId="0" applyFont="1" applyBorder="1" applyAlignment="1">
      <alignment horizontal="center" vertical="center" wrapText="1"/>
    </xf>
    <xf numFmtId="0" fontId="0" fillId="0" borderId="46" xfId="0" applyBorder="1" applyAlignment="1">
      <alignment vertical="center"/>
    </xf>
    <xf numFmtId="0" fontId="0" fillId="0" borderId="28" xfId="0" applyBorder="1" applyAlignment="1">
      <alignment vertical="center"/>
    </xf>
    <xf numFmtId="56" fontId="1" fillId="0" borderId="21" xfId="0" applyNumberFormat="1" applyFont="1" applyBorder="1" applyAlignment="1">
      <alignment horizontal="center" vertical="center" wrapText="1"/>
    </xf>
    <xf numFmtId="0" fontId="0" fillId="0" borderId="21" xfId="0" applyBorder="1" applyAlignment="1">
      <alignment vertical="center"/>
    </xf>
    <xf numFmtId="0" fontId="0" fillId="0" borderId="19" xfId="0" applyBorder="1" applyAlignment="1">
      <alignment vertical="center"/>
    </xf>
    <xf numFmtId="0" fontId="1" fillId="33" borderId="86" xfId="0" applyFont="1" applyFill="1" applyBorder="1" applyAlignment="1">
      <alignment horizontal="center" vertical="center" wrapText="1"/>
    </xf>
    <xf numFmtId="0" fontId="1" fillId="33" borderId="80" xfId="0" applyFont="1" applyFill="1" applyBorder="1" applyAlignment="1">
      <alignment horizontal="center" vertical="center" wrapText="1"/>
    </xf>
    <xf numFmtId="0" fontId="1" fillId="0" borderId="87" xfId="0" applyFont="1" applyBorder="1" applyAlignment="1">
      <alignment horizontal="center" vertical="center" wrapText="1"/>
    </xf>
    <xf numFmtId="0" fontId="1" fillId="0" borderId="88"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50" xfId="0" applyFont="1" applyBorder="1" applyAlignment="1">
      <alignment horizontal="center" vertical="center" wrapText="1"/>
    </xf>
    <xf numFmtId="0" fontId="1" fillId="0" borderId="65" xfId="0" applyFont="1" applyBorder="1" applyAlignment="1">
      <alignment horizontal="left" vertical="top" wrapText="1"/>
    </xf>
    <xf numFmtId="0" fontId="1" fillId="0" borderId="66" xfId="0" applyFont="1" applyBorder="1" applyAlignment="1">
      <alignment horizontal="left" vertical="top" wrapText="1"/>
    </xf>
    <xf numFmtId="0" fontId="1" fillId="0" borderId="67" xfId="0" applyFont="1" applyBorder="1" applyAlignment="1">
      <alignment horizontal="left" vertical="top" wrapText="1"/>
    </xf>
    <xf numFmtId="0" fontId="1" fillId="0" borderId="68" xfId="0" applyFont="1" applyBorder="1" applyAlignment="1">
      <alignment horizontal="left" vertical="top" wrapText="1"/>
    </xf>
    <xf numFmtId="0" fontId="1" fillId="0" borderId="0" xfId="0" applyFont="1" applyBorder="1" applyAlignment="1">
      <alignment horizontal="left" vertical="top" wrapText="1"/>
    </xf>
    <xf numFmtId="0" fontId="1" fillId="0" borderId="69" xfId="0" applyFont="1" applyBorder="1" applyAlignment="1">
      <alignment horizontal="left" vertical="top" wrapText="1"/>
    </xf>
    <xf numFmtId="0" fontId="1" fillId="0" borderId="12" xfId="0" applyFont="1" applyBorder="1" applyAlignment="1">
      <alignment horizontal="left" vertical="top" wrapText="1"/>
    </xf>
    <xf numFmtId="0" fontId="1" fillId="0" borderId="48" xfId="0" applyFont="1" applyBorder="1" applyAlignment="1">
      <alignment horizontal="left" vertical="top" wrapText="1"/>
    </xf>
    <xf numFmtId="0" fontId="1" fillId="0" borderId="49" xfId="0" applyFont="1" applyBorder="1" applyAlignment="1">
      <alignment horizontal="left" vertical="top" wrapText="1"/>
    </xf>
    <xf numFmtId="0" fontId="1" fillId="0" borderId="29" xfId="0" applyFont="1" applyBorder="1" applyAlignment="1">
      <alignment horizontal="center" vertical="center" wrapText="1"/>
    </xf>
    <xf numFmtId="0" fontId="1" fillId="0" borderId="89" xfId="0" applyFont="1" applyBorder="1" applyAlignment="1">
      <alignment horizontal="center" vertical="center" wrapText="1"/>
    </xf>
    <xf numFmtId="0" fontId="1" fillId="0" borderId="90" xfId="0" applyFont="1" applyBorder="1" applyAlignment="1">
      <alignment horizontal="center" vertical="center" wrapText="1"/>
    </xf>
    <xf numFmtId="10" fontId="1" fillId="0" borderId="22" xfId="0" applyNumberFormat="1" applyFont="1" applyBorder="1" applyAlignment="1">
      <alignment horizontal="center" vertical="center" wrapText="1"/>
    </xf>
    <xf numFmtId="10" fontId="1" fillId="0" borderId="50" xfId="0" applyNumberFormat="1"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8年鳥コン結果まとめ" xfId="61"/>
    <cellStyle name="標準_鳥人間ﾃﾞｰﾀ03年"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ＭＳ Ｐゴシック"/>
                <a:ea typeface="ＭＳ Ｐゴシック"/>
                <a:cs typeface="ＭＳ Ｐゴシック"/>
              </a:rPr>
              <a:t>翼幅</a:t>
            </a:r>
            <a:r>
              <a:rPr lang="en-US" cap="none" sz="1800" b="1" i="0" u="none" baseline="0">
                <a:solidFill>
                  <a:srgbClr val="000000"/>
                </a:solidFill>
              </a:rPr>
              <a:t>‐</a:t>
            </a:r>
            <a:r>
              <a:rPr lang="en-US" cap="none" sz="1800" b="1" i="0" u="none" baseline="0">
                <a:solidFill>
                  <a:srgbClr val="000000"/>
                </a:solidFill>
                <a:latin typeface="ＭＳ Ｐゴシック"/>
                <a:ea typeface="ＭＳ Ｐゴシック"/>
                <a:cs typeface="ＭＳ Ｐゴシック"/>
              </a:rPr>
              <a:t>機体重量</a:t>
            </a:r>
          </a:p>
        </c:rich>
      </c:tx>
      <c:layout>
        <c:manualLayout>
          <c:xMode val="factor"/>
          <c:yMode val="factor"/>
          <c:x val="-0.002"/>
          <c:y val="-0.013"/>
        </c:manualLayout>
      </c:layout>
      <c:spPr>
        <a:noFill/>
        <a:ln w="3175">
          <a:noFill/>
        </a:ln>
      </c:spPr>
    </c:title>
    <c:plotArea>
      <c:layout>
        <c:manualLayout>
          <c:xMode val="edge"/>
          <c:yMode val="edge"/>
          <c:x val="0.06775"/>
          <c:y val="0.11125"/>
          <c:w val="0.70425"/>
          <c:h val="0.81875"/>
        </c:manualLayout>
      </c:layout>
      <c:scatterChart>
        <c:scatterStyle val="lineMarker"/>
        <c:varyColors val="0"/>
        <c:ser>
          <c:idx val="0"/>
          <c:order val="0"/>
          <c:tx>
            <c:strRef>
              <c:f>まとめ＆グラフ!$A$6</c:f>
              <c:strCache>
                <c:ptCount val="1"/>
                <c:pt idx="0">
                  <c:v>つくば</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まとめ＆グラフ!$J$6</c:f>
              <c:numCache/>
            </c:numRef>
          </c:xVal>
          <c:yVal>
            <c:numRef>
              <c:f>まとめ＆グラフ!$M$6</c:f>
              <c:numCache/>
            </c:numRef>
          </c:yVal>
          <c:smooth val="0"/>
        </c:ser>
        <c:ser>
          <c:idx val="13"/>
          <c:order val="1"/>
          <c:tx>
            <c:strRef>
              <c:f>まとめ＆グラフ!$A$7</c:f>
              <c:strCache>
                <c:ptCount val="1"/>
                <c:pt idx="0">
                  <c:v>首都大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FFCC99"/>
                </a:solidFill>
              </a:ln>
            </c:spPr>
          </c:marker>
          <c:xVal>
            <c:numRef>
              <c:f>まとめ＆グラフ!$T$7</c:f>
              <c:numCache/>
            </c:numRef>
          </c:xVal>
          <c:yVal>
            <c:numRef>
              <c:f>まとめ＆グラフ!$M$7</c:f>
              <c:numCache/>
            </c:numRef>
          </c:yVal>
          <c:smooth val="0"/>
        </c:ser>
        <c:ser>
          <c:idx val="10"/>
          <c:order val="2"/>
          <c:tx>
            <c:strRef>
              <c:f>まとめ＆グラフ!$A$8</c:f>
              <c:strCache>
                <c:ptCount val="1"/>
                <c:pt idx="0">
                  <c:v>創価大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33CCCC"/>
              </a:solidFill>
              <a:ln>
                <a:solidFill>
                  <a:srgbClr val="33CCCC"/>
                </a:solidFill>
              </a:ln>
            </c:spPr>
          </c:marker>
          <c:xVal>
            <c:numRef>
              <c:f>まとめ＆グラフ!$J$8</c:f>
              <c:numCache/>
            </c:numRef>
          </c:xVal>
          <c:yVal>
            <c:numRef>
              <c:f>まとめ＆グラフ!$M$8</c:f>
              <c:numCache/>
            </c:numRef>
          </c:yVal>
          <c:smooth val="0"/>
        </c:ser>
        <c:ser>
          <c:idx val="12"/>
          <c:order val="3"/>
          <c:tx>
            <c:strRef>
              <c:f>まとめ＆グラフ!$A$9</c:f>
              <c:strCache>
                <c:ptCount val="1"/>
                <c:pt idx="0">
                  <c:v>WASA</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C0C0C0"/>
              </a:solidFill>
              <a:ln>
                <a:solidFill>
                  <a:srgbClr val="99CCFF"/>
                </a:solidFill>
              </a:ln>
            </c:spPr>
          </c:marker>
          <c:xVal>
            <c:numRef>
              <c:f>まとめ＆グラフ!$J$9</c:f>
              <c:numCache/>
            </c:numRef>
          </c:xVal>
          <c:yVal>
            <c:numRef>
              <c:f>まとめ＆グラフ!$M$9</c:f>
              <c:numCache/>
            </c:numRef>
          </c:yVal>
          <c:smooth val="0"/>
        </c:ser>
        <c:ser>
          <c:idx val="11"/>
          <c:order val="4"/>
          <c:tx>
            <c:strRef>
              <c:f>まとめ＆グラフ!$A$10</c:f>
              <c:strCache>
                <c:ptCount val="1"/>
                <c:pt idx="0">
                  <c:v>名古屋大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9900"/>
              </a:solidFill>
              <a:ln>
                <a:solidFill>
                  <a:srgbClr val="FF9900"/>
                </a:solidFill>
              </a:ln>
            </c:spPr>
          </c:marker>
          <c:xVal>
            <c:numRef>
              <c:f>まとめ＆グラフ!$J$10</c:f>
              <c:numCache/>
            </c:numRef>
          </c:xVal>
          <c:yVal>
            <c:numRef>
              <c:f>まとめ＆グラフ!$M$10</c:f>
              <c:numCache/>
            </c:numRef>
          </c:yVal>
          <c:smooth val="0"/>
        </c:ser>
        <c:ser>
          <c:idx val="1"/>
          <c:order val="5"/>
          <c:tx>
            <c:strRef>
              <c:f>まとめ＆グラフ!$A$12</c:f>
              <c:strCache>
                <c:ptCount val="1"/>
                <c:pt idx="0">
                  <c:v>東北大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numRef>
              <c:f>まとめ＆グラフ!$J$12</c:f>
              <c:numCache/>
            </c:numRef>
          </c:xVal>
          <c:yVal>
            <c:numRef>
              <c:f>まとめ＆グラフ!$M$12</c:f>
              <c:numCache/>
            </c:numRef>
          </c:yVal>
          <c:smooth val="0"/>
        </c:ser>
        <c:ser>
          <c:idx val="2"/>
          <c:order val="6"/>
          <c:tx>
            <c:strRef>
              <c:f>まとめ＆グラフ!$A$13</c:f>
              <c:strCache>
                <c:ptCount val="1"/>
                <c:pt idx="0">
                  <c:v>東工大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xVal>
            <c:numRef>
              <c:f>まとめ＆グラフ!$J$13</c:f>
              <c:numCache/>
            </c:numRef>
          </c:xVal>
          <c:yVal>
            <c:numRef>
              <c:f>まとめ＆グラフ!$M$13</c:f>
              <c:numCache/>
            </c:numRef>
          </c:yVal>
          <c:smooth val="0"/>
        </c:ser>
        <c:ser>
          <c:idx val="3"/>
          <c:order val="7"/>
          <c:tx>
            <c:strRef>
              <c:f>まとめ＆グラフ!$A$14</c:f>
              <c:strCache>
                <c:ptCount val="1"/>
                <c:pt idx="0">
                  <c:v>芝浦工大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xVal>
            <c:numRef>
              <c:f>まとめ＆グラフ!$J$14</c:f>
              <c:numCache/>
            </c:numRef>
          </c:xVal>
          <c:yVal>
            <c:numRef>
              <c:f>まとめ＆グラフ!$M$14</c:f>
              <c:numCache/>
            </c:numRef>
          </c:yVal>
          <c:smooth val="0"/>
        </c:ser>
        <c:ser>
          <c:idx val="4"/>
          <c:order val="8"/>
          <c:tx>
            <c:strRef>
              <c:f>まとめ＆グラフ!$A$15</c:f>
              <c:strCache>
                <c:ptCount val="1"/>
                <c:pt idx="0">
                  <c:v>横浜国大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666699"/>
                </a:solidFill>
              </a:ln>
            </c:spPr>
          </c:marker>
          <c:xVal>
            <c:numRef>
              <c:f>まとめ＆グラフ!$J$15</c:f>
              <c:numCache/>
            </c:numRef>
          </c:xVal>
          <c:yVal>
            <c:numRef>
              <c:f>まとめ＆グラフ!$M$15</c:f>
              <c:numCache/>
            </c:numRef>
          </c:yVal>
          <c:smooth val="0"/>
        </c:ser>
        <c:ser>
          <c:idx val="5"/>
          <c:order val="9"/>
          <c:tx>
            <c:strRef>
              <c:f>まとめ＆グラフ!$A$16</c:f>
              <c:strCache>
                <c:ptCount val="1"/>
                <c:pt idx="0">
                  <c:v>理科大ACM</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6600"/>
                </a:solidFill>
              </a:ln>
            </c:spPr>
          </c:marker>
          <c:xVal>
            <c:strRef>
              <c:f>まとめ＆グラフ!$J$16</c:f>
              <c:strCache/>
            </c:strRef>
          </c:xVal>
          <c:yVal>
            <c:numRef>
              <c:f>まとめ＆グラフ!$M$16</c:f>
              <c:numCache/>
            </c:numRef>
          </c:yVal>
          <c:smooth val="0"/>
        </c:ser>
        <c:ser>
          <c:idx val="6"/>
          <c:order val="10"/>
          <c:tx>
            <c:strRef>
              <c:f>まとめ＆グラフ!$A$17</c:f>
              <c:strCache>
                <c:ptCount val="1"/>
                <c:pt idx="0">
                  <c:v>工学院大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666699"/>
              </a:solidFill>
              <a:ln>
                <a:solidFill>
                  <a:srgbClr val="666699"/>
                </a:solidFill>
              </a:ln>
            </c:spPr>
          </c:marker>
          <c:xVal>
            <c:numRef>
              <c:f>まとめ＆グラフ!$J$17</c:f>
              <c:numCache/>
            </c:numRef>
          </c:xVal>
          <c:yVal>
            <c:numRef>
              <c:f>まとめ＆グラフ!$M$17</c:f>
              <c:numCache/>
            </c:numRef>
          </c:yVal>
          <c:smooth val="0"/>
        </c:ser>
        <c:ser>
          <c:idx val="7"/>
          <c:order val="11"/>
          <c:tx>
            <c:strRef>
              <c:f>まとめ＆グラフ!$A$18</c:f>
              <c:strCache>
                <c:ptCount val="1"/>
                <c:pt idx="0">
                  <c:v>静岡大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93366"/>
              </a:solidFill>
              <a:ln>
                <a:solidFill>
                  <a:srgbClr val="993366"/>
                </a:solidFill>
              </a:ln>
            </c:spPr>
          </c:marker>
          <c:xVal>
            <c:numRef>
              <c:f>まとめ＆グラフ!$J$18</c:f>
              <c:numCache/>
            </c:numRef>
          </c:xVal>
          <c:yVal>
            <c:numRef>
              <c:f>まとめ＆グラフ!$M$18</c:f>
              <c:numCache/>
            </c:numRef>
          </c:yVal>
          <c:smooth val="0"/>
        </c:ser>
        <c:ser>
          <c:idx val="8"/>
          <c:order val="12"/>
          <c:tx>
            <c:strRef>
              <c:f>まとめ＆グラフ!$A$19</c:f>
              <c:strCache>
                <c:ptCount val="1"/>
                <c:pt idx="0">
                  <c:v>東京都市大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969696"/>
              </a:solidFill>
              <a:ln>
                <a:solidFill>
                  <a:srgbClr val="99CC00"/>
                </a:solidFill>
              </a:ln>
            </c:spPr>
          </c:marker>
          <c:xVal>
            <c:numRef>
              <c:f>まとめ＆グラフ!$J$19</c:f>
              <c:numCache/>
            </c:numRef>
          </c:xVal>
          <c:yVal>
            <c:numRef>
              <c:f>まとめ＆グラフ!$M$19</c:f>
              <c:numCache/>
            </c:numRef>
          </c:yVal>
          <c:smooth val="0"/>
        </c:ser>
        <c:ser>
          <c:idx val="9"/>
          <c:order val="13"/>
          <c:tx>
            <c:strRef>
              <c:f>まとめ＆グラフ!$A$20</c:f>
              <c:strCache>
                <c:ptCount val="1"/>
                <c:pt idx="0">
                  <c:v>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まとめ＆グラフ!$J$20</c:f>
              <c:numCache/>
            </c:numRef>
          </c:xVal>
          <c:yVal>
            <c:numRef>
              <c:f>まとめ＆グラフ!$M$20</c:f>
              <c:numCache/>
            </c:numRef>
          </c:yVal>
          <c:smooth val="0"/>
        </c:ser>
        <c:axId val="6645318"/>
        <c:axId val="59807863"/>
      </c:scatterChart>
      <c:valAx>
        <c:axId val="6645318"/>
        <c:scaling>
          <c:orientation val="minMax"/>
          <c:max val="35"/>
          <c:min val="20"/>
        </c:scaling>
        <c:axPos val="b"/>
        <c:title>
          <c:tx>
            <c:rich>
              <a:bodyPr vert="horz" rot="0" anchor="ctr"/>
              <a:lstStyle/>
              <a:p>
                <a:pPr algn="ctr">
                  <a:defRPr/>
                </a:pPr>
                <a:r>
                  <a:rPr lang="en-US" cap="none" sz="1000" b="1" i="0" u="none" baseline="0">
                    <a:solidFill>
                      <a:srgbClr val="000000"/>
                    </a:solidFill>
                    <a:latin typeface="ＭＳ Ｐゴシック"/>
                    <a:ea typeface="ＭＳ Ｐゴシック"/>
                    <a:cs typeface="ＭＳ Ｐゴシック"/>
                  </a:rPr>
                  <a:t>翼幅（</a:t>
                </a:r>
                <a:r>
                  <a:rPr lang="en-US" cap="none" sz="1000" b="1" i="0" u="none" baseline="0">
                    <a:solidFill>
                      <a:srgbClr val="000000"/>
                    </a:solidFill>
                  </a:rPr>
                  <a:t>m</a:t>
                </a:r>
                <a:r>
                  <a:rPr lang="en-US" cap="none" sz="1000" b="1" i="0" u="none" baseline="0">
                    <a:solidFill>
                      <a:srgbClr val="000000"/>
                    </a:solidFill>
                    <a:latin typeface="ＭＳ Ｐゴシック"/>
                    <a:ea typeface="ＭＳ Ｐゴシック"/>
                    <a:cs typeface="ＭＳ Ｐゴシック"/>
                  </a:rPr>
                  <a:t>）</a:t>
                </a:r>
              </a:p>
            </c:rich>
          </c:tx>
          <c:layout>
            <c:manualLayout>
              <c:xMode val="factor"/>
              <c:yMode val="factor"/>
              <c:x val="-0.0017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59807863"/>
        <c:crosses val="autoZero"/>
        <c:crossBetween val="midCat"/>
        <c:dispUnits/>
      </c:valAx>
      <c:valAx>
        <c:axId val="59807863"/>
        <c:scaling>
          <c:orientation val="minMax"/>
          <c:max val="46"/>
          <c:min val="30"/>
        </c:scaling>
        <c:axPos val="l"/>
        <c:title>
          <c:tx>
            <c:rich>
              <a:bodyPr vert="horz" rot="-5400000" anchor="ctr"/>
              <a:lstStyle/>
              <a:p>
                <a:pPr algn="ctr">
                  <a:defRPr/>
                </a:pPr>
                <a:r>
                  <a:rPr lang="en-US" cap="none" sz="1000" b="1" i="0" u="none" baseline="0">
                    <a:solidFill>
                      <a:srgbClr val="000000"/>
                    </a:solidFill>
                    <a:latin typeface="ＭＳ Ｐゴシック"/>
                    <a:ea typeface="ＭＳ Ｐゴシック"/>
                    <a:cs typeface="ＭＳ Ｐゴシック"/>
                  </a:rPr>
                  <a:t>機体重量（</a:t>
                </a:r>
                <a:r>
                  <a:rPr lang="en-US" cap="none" sz="1000" b="1" i="0" u="none" baseline="0">
                    <a:solidFill>
                      <a:srgbClr val="000000"/>
                    </a:solidFill>
                  </a:rPr>
                  <a:t>kg</a:t>
                </a:r>
                <a:r>
                  <a:rPr lang="en-US" cap="none" sz="1000" b="1" i="0" u="none" baseline="0">
                    <a:solidFill>
                      <a:srgbClr val="000000"/>
                    </a:solidFill>
                    <a:latin typeface="ＭＳ Ｐゴシック"/>
                    <a:ea typeface="ＭＳ Ｐゴシック"/>
                    <a:cs typeface="ＭＳ Ｐゴシック"/>
                  </a:rPr>
                  <a:t>）</a:t>
                </a:r>
              </a:p>
            </c:rich>
          </c:tx>
          <c:layout>
            <c:manualLayout>
              <c:xMode val="factor"/>
              <c:yMode val="factor"/>
              <c:x val="-0.00525"/>
              <c:y val="0.001"/>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645318"/>
        <c:crosses val="autoZero"/>
        <c:crossBetween val="midCat"/>
        <c:dispUnits/>
      </c:valAx>
      <c:spPr>
        <a:solidFill>
          <a:srgbClr val="FFFFFF"/>
        </a:solidFill>
        <a:ln w="3175">
          <a:noFill/>
        </a:ln>
      </c:spPr>
    </c:plotArea>
    <c:legend>
      <c:legendPos val="r"/>
      <c:layout>
        <c:manualLayout>
          <c:xMode val="edge"/>
          <c:yMode val="edge"/>
          <c:x val="0.8005"/>
          <c:y val="0.0545"/>
          <c:w val="0.189"/>
          <c:h val="0.911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ＭＳ Ｐゴシック"/>
                <a:ea typeface="ＭＳ Ｐゴシック"/>
                <a:cs typeface="ＭＳ Ｐゴシック"/>
              </a:rPr>
              <a:t>翼面積</a:t>
            </a:r>
            <a:r>
              <a:rPr lang="en-US" cap="none" sz="1800" b="1" i="0" u="none" baseline="0">
                <a:solidFill>
                  <a:srgbClr val="000000"/>
                </a:solidFill>
              </a:rPr>
              <a:t>‐</a:t>
            </a:r>
            <a:r>
              <a:rPr lang="en-US" cap="none" sz="1800" b="1" i="0" u="none" baseline="0">
                <a:solidFill>
                  <a:srgbClr val="000000"/>
                </a:solidFill>
                <a:latin typeface="ＭＳ Ｐゴシック"/>
                <a:ea typeface="ＭＳ Ｐゴシック"/>
                <a:cs typeface="ＭＳ Ｐゴシック"/>
              </a:rPr>
              <a:t>機体重量</a:t>
            </a:r>
          </a:p>
        </c:rich>
      </c:tx>
      <c:layout>
        <c:manualLayout>
          <c:xMode val="factor"/>
          <c:yMode val="factor"/>
          <c:x val="-0.002"/>
          <c:y val="-0.013"/>
        </c:manualLayout>
      </c:layout>
      <c:spPr>
        <a:noFill/>
        <a:ln w="3175">
          <a:noFill/>
        </a:ln>
      </c:spPr>
    </c:title>
    <c:plotArea>
      <c:layout>
        <c:manualLayout>
          <c:xMode val="edge"/>
          <c:yMode val="edge"/>
          <c:x val="0.067"/>
          <c:y val="0.1115"/>
          <c:w val="0.70775"/>
          <c:h val="0.8175"/>
        </c:manualLayout>
      </c:layout>
      <c:scatterChart>
        <c:scatterStyle val="lineMarker"/>
        <c:varyColors val="0"/>
        <c:ser>
          <c:idx val="0"/>
          <c:order val="0"/>
          <c:tx>
            <c:strRef>
              <c:f>まとめ＆グラフ!$A$6</c:f>
              <c:strCache>
                <c:ptCount val="1"/>
                <c:pt idx="0">
                  <c:v>つくば</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まとめ＆グラフ!$U$6</c:f>
              <c:numCache/>
            </c:numRef>
          </c:xVal>
          <c:yVal>
            <c:numRef>
              <c:f>まとめ＆グラフ!$M$6</c:f>
              <c:numCache/>
            </c:numRef>
          </c:yVal>
          <c:smooth val="0"/>
        </c:ser>
        <c:ser>
          <c:idx val="13"/>
          <c:order val="1"/>
          <c:tx>
            <c:strRef>
              <c:f>まとめ＆グラフ!$A$7</c:f>
              <c:strCache>
                <c:ptCount val="1"/>
                <c:pt idx="0">
                  <c:v>首都大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FFCC99"/>
                </a:solidFill>
              </a:ln>
            </c:spPr>
          </c:marker>
          <c:xVal>
            <c:numRef>
              <c:f>まとめ＆グラフ!$U$7</c:f>
              <c:numCache/>
            </c:numRef>
          </c:xVal>
          <c:yVal>
            <c:numRef>
              <c:f>まとめ＆グラフ!$M$7</c:f>
              <c:numCache/>
            </c:numRef>
          </c:yVal>
          <c:smooth val="0"/>
        </c:ser>
        <c:ser>
          <c:idx val="10"/>
          <c:order val="2"/>
          <c:tx>
            <c:strRef>
              <c:f>まとめ＆グラフ!$A$8</c:f>
              <c:strCache>
                <c:ptCount val="1"/>
                <c:pt idx="0">
                  <c:v>創価大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33CCCC"/>
              </a:solidFill>
              <a:ln>
                <a:solidFill>
                  <a:srgbClr val="33CCCC"/>
                </a:solidFill>
              </a:ln>
            </c:spPr>
          </c:marker>
          <c:xVal>
            <c:numRef>
              <c:f>まとめ＆グラフ!$U$8</c:f>
              <c:numCache/>
            </c:numRef>
          </c:xVal>
          <c:yVal>
            <c:numRef>
              <c:f>まとめ＆グラフ!$M$8</c:f>
              <c:numCache/>
            </c:numRef>
          </c:yVal>
          <c:smooth val="0"/>
        </c:ser>
        <c:ser>
          <c:idx val="12"/>
          <c:order val="3"/>
          <c:tx>
            <c:strRef>
              <c:f>まとめ＆グラフ!$A$9</c:f>
              <c:strCache>
                <c:ptCount val="1"/>
                <c:pt idx="0">
                  <c:v>WASA</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C0C0C0"/>
              </a:solidFill>
              <a:ln>
                <a:solidFill>
                  <a:srgbClr val="99CCFF"/>
                </a:solidFill>
              </a:ln>
            </c:spPr>
          </c:marker>
          <c:xVal>
            <c:numRef>
              <c:f>まとめ＆グラフ!$U$9</c:f>
              <c:numCache/>
            </c:numRef>
          </c:xVal>
          <c:yVal>
            <c:numRef>
              <c:f>まとめ＆グラフ!$M$9</c:f>
              <c:numCache/>
            </c:numRef>
          </c:yVal>
          <c:smooth val="0"/>
        </c:ser>
        <c:ser>
          <c:idx val="11"/>
          <c:order val="4"/>
          <c:tx>
            <c:strRef>
              <c:f>まとめ＆グラフ!$A$10</c:f>
              <c:strCache>
                <c:ptCount val="1"/>
                <c:pt idx="0">
                  <c:v>名古屋大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9900"/>
              </a:solidFill>
              <a:ln>
                <a:solidFill>
                  <a:srgbClr val="FF9900"/>
                </a:solidFill>
              </a:ln>
            </c:spPr>
          </c:marker>
          <c:xVal>
            <c:numRef>
              <c:f>まとめ＆グラフ!$U$10</c:f>
              <c:numCache/>
            </c:numRef>
          </c:xVal>
          <c:yVal>
            <c:numRef>
              <c:f>まとめ＆グラフ!$M$10</c:f>
              <c:numCache/>
            </c:numRef>
          </c:yVal>
          <c:smooth val="0"/>
        </c:ser>
        <c:ser>
          <c:idx val="1"/>
          <c:order val="5"/>
          <c:tx>
            <c:strRef>
              <c:f>まとめ＆グラフ!$A$12</c:f>
              <c:strCache>
                <c:ptCount val="1"/>
                <c:pt idx="0">
                  <c:v>東北大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numRef>
              <c:f>まとめ＆グラフ!$U$12</c:f>
              <c:numCache/>
            </c:numRef>
          </c:xVal>
          <c:yVal>
            <c:numRef>
              <c:f>まとめ＆グラフ!$M$12</c:f>
              <c:numCache/>
            </c:numRef>
          </c:yVal>
          <c:smooth val="0"/>
        </c:ser>
        <c:ser>
          <c:idx val="2"/>
          <c:order val="6"/>
          <c:tx>
            <c:strRef>
              <c:f>まとめ＆グラフ!$A$13</c:f>
              <c:strCache>
                <c:ptCount val="1"/>
                <c:pt idx="0">
                  <c:v>東工大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xVal>
            <c:numRef>
              <c:f>まとめ＆グラフ!$U$13</c:f>
              <c:numCache/>
            </c:numRef>
          </c:xVal>
          <c:yVal>
            <c:numRef>
              <c:f>まとめ＆グラフ!$M$13</c:f>
              <c:numCache/>
            </c:numRef>
          </c:yVal>
          <c:smooth val="0"/>
        </c:ser>
        <c:ser>
          <c:idx val="3"/>
          <c:order val="7"/>
          <c:tx>
            <c:strRef>
              <c:f>まとめ＆グラフ!$A$14</c:f>
              <c:strCache>
                <c:ptCount val="1"/>
                <c:pt idx="0">
                  <c:v>芝浦工大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xVal>
            <c:numRef>
              <c:f>まとめ＆グラフ!$U$14</c:f>
              <c:numCache/>
            </c:numRef>
          </c:xVal>
          <c:yVal>
            <c:numRef>
              <c:f>まとめ＆グラフ!$M$14</c:f>
              <c:numCache/>
            </c:numRef>
          </c:yVal>
          <c:smooth val="0"/>
        </c:ser>
        <c:ser>
          <c:idx val="4"/>
          <c:order val="8"/>
          <c:tx>
            <c:strRef>
              <c:f>まとめ＆グラフ!$A$15</c:f>
              <c:strCache>
                <c:ptCount val="1"/>
                <c:pt idx="0">
                  <c:v>横浜国大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666699"/>
                </a:solidFill>
              </a:ln>
            </c:spPr>
          </c:marker>
          <c:xVal>
            <c:numRef>
              <c:f>まとめ＆グラフ!$U$15</c:f>
              <c:numCache/>
            </c:numRef>
          </c:xVal>
          <c:yVal>
            <c:numRef>
              <c:f>まとめ＆グラフ!$M$15</c:f>
              <c:numCache/>
            </c:numRef>
          </c:yVal>
          <c:smooth val="0"/>
        </c:ser>
        <c:ser>
          <c:idx val="5"/>
          <c:order val="9"/>
          <c:tx>
            <c:strRef>
              <c:f>まとめ＆グラフ!$A$16</c:f>
              <c:strCache>
                <c:ptCount val="1"/>
                <c:pt idx="0">
                  <c:v>理科大ACM</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6600"/>
                </a:solidFill>
              </a:ln>
            </c:spPr>
          </c:marker>
          <c:xVal>
            <c:strRef>
              <c:f>まとめ＆グラフ!$U$16</c:f>
              <c:strCache/>
            </c:strRef>
          </c:xVal>
          <c:yVal>
            <c:numRef>
              <c:f>まとめ＆グラフ!$M$16</c:f>
              <c:numCache/>
            </c:numRef>
          </c:yVal>
          <c:smooth val="0"/>
        </c:ser>
        <c:ser>
          <c:idx val="6"/>
          <c:order val="10"/>
          <c:tx>
            <c:strRef>
              <c:f>まとめ＆グラフ!$A$17</c:f>
              <c:strCache>
                <c:ptCount val="1"/>
                <c:pt idx="0">
                  <c:v>工学院大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666699"/>
              </a:solidFill>
              <a:ln>
                <a:solidFill>
                  <a:srgbClr val="666699"/>
                </a:solidFill>
              </a:ln>
            </c:spPr>
          </c:marker>
          <c:xVal>
            <c:numRef>
              <c:f>まとめ＆グラフ!$U$17</c:f>
              <c:numCache/>
            </c:numRef>
          </c:xVal>
          <c:yVal>
            <c:numRef>
              <c:f>まとめ＆グラフ!$M$17</c:f>
              <c:numCache/>
            </c:numRef>
          </c:yVal>
          <c:smooth val="0"/>
        </c:ser>
        <c:ser>
          <c:idx val="7"/>
          <c:order val="11"/>
          <c:tx>
            <c:strRef>
              <c:f>まとめ＆グラフ!$A$18</c:f>
              <c:strCache>
                <c:ptCount val="1"/>
                <c:pt idx="0">
                  <c:v>静岡大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93366"/>
              </a:solidFill>
              <a:ln>
                <a:solidFill>
                  <a:srgbClr val="993366"/>
                </a:solidFill>
              </a:ln>
            </c:spPr>
          </c:marker>
          <c:xVal>
            <c:numRef>
              <c:f>まとめ＆グラフ!$U$18</c:f>
              <c:numCache/>
            </c:numRef>
          </c:xVal>
          <c:yVal>
            <c:numRef>
              <c:f>まとめ＆グラフ!$M$18</c:f>
              <c:numCache/>
            </c:numRef>
          </c:yVal>
          <c:smooth val="0"/>
        </c:ser>
        <c:ser>
          <c:idx val="8"/>
          <c:order val="12"/>
          <c:tx>
            <c:strRef>
              <c:f>まとめ＆グラフ!$A$19</c:f>
              <c:strCache>
                <c:ptCount val="1"/>
                <c:pt idx="0">
                  <c:v>東京都市大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969696"/>
              </a:solidFill>
              <a:ln>
                <a:solidFill>
                  <a:srgbClr val="99CC00"/>
                </a:solidFill>
              </a:ln>
            </c:spPr>
          </c:marker>
          <c:xVal>
            <c:numRef>
              <c:f>まとめ＆グラフ!$J$19</c:f>
              <c:numCache/>
            </c:numRef>
          </c:xVal>
          <c:yVal>
            <c:numRef>
              <c:f>まとめ＆グラフ!$M$19</c:f>
              <c:numCache/>
            </c:numRef>
          </c:yVal>
          <c:smooth val="0"/>
        </c:ser>
        <c:ser>
          <c:idx val="9"/>
          <c:order val="13"/>
          <c:tx>
            <c:strRef>
              <c:f>まとめ＆グラフ!$A$20</c:f>
              <c:strCache>
                <c:ptCount val="1"/>
                <c:pt idx="0">
                  <c:v>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まとめ＆グラフ!$U$20</c:f>
              <c:numCache/>
            </c:numRef>
          </c:xVal>
          <c:yVal>
            <c:numRef>
              <c:f>まとめ＆グラフ!$M$20</c:f>
              <c:numCache/>
            </c:numRef>
          </c:yVal>
          <c:smooth val="0"/>
        </c:ser>
        <c:axId val="1399856"/>
        <c:axId val="12598705"/>
      </c:scatterChart>
      <c:valAx>
        <c:axId val="1399856"/>
        <c:scaling>
          <c:orientation val="minMax"/>
          <c:max val="35"/>
          <c:min val="15"/>
        </c:scaling>
        <c:axPos val="b"/>
        <c:title>
          <c:tx>
            <c:rich>
              <a:bodyPr vert="horz" rot="0" anchor="ctr"/>
              <a:lstStyle/>
              <a:p>
                <a:pPr algn="ctr">
                  <a:defRPr/>
                </a:pPr>
                <a:r>
                  <a:rPr lang="en-US" cap="none" sz="1000" b="1" i="0" u="none" baseline="0">
                    <a:solidFill>
                      <a:srgbClr val="000000"/>
                    </a:solidFill>
                    <a:latin typeface="ＭＳ Ｐゴシック"/>
                    <a:ea typeface="ＭＳ Ｐゴシック"/>
                    <a:cs typeface="ＭＳ Ｐゴシック"/>
                  </a:rPr>
                  <a:t>翼面積（</a:t>
                </a:r>
                <a:r>
                  <a:rPr lang="en-US" cap="none" sz="1000" b="1" i="0" u="none" baseline="0">
                    <a:solidFill>
                      <a:srgbClr val="000000"/>
                    </a:solidFill>
                  </a:rPr>
                  <a:t>m</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rPr>
                  <a:t>2</a:t>
                </a:r>
                <a:r>
                  <a:rPr lang="en-US" cap="none" sz="1000" b="1" i="0" u="none" baseline="0">
                    <a:solidFill>
                      <a:srgbClr val="000000"/>
                    </a:solidFill>
                    <a:latin typeface="ＭＳ Ｐゴシック"/>
                    <a:ea typeface="ＭＳ Ｐゴシック"/>
                    <a:cs typeface="ＭＳ Ｐゴシック"/>
                  </a:rPr>
                  <a:t>）</a:t>
                </a:r>
              </a:p>
            </c:rich>
          </c:tx>
          <c:layout>
            <c:manualLayout>
              <c:xMode val="factor"/>
              <c:yMode val="factor"/>
              <c:x val="-0.0017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12598705"/>
        <c:crosses val="autoZero"/>
        <c:crossBetween val="midCat"/>
        <c:dispUnits/>
      </c:valAx>
      <c:valAx>
        <c:axId val="12598705"/>
        <c:scaling>
          <c:orientation val="minMax"/>
          <c:max val="46"/>
          <c:min val="30"/>
        </c:scaling>
        <c:axPos val="l"/>
        <c:title>
          <c:tx>
            <c:rich>
              <a:bodyPr vert="horz" rot="-5400000" anchor="ctr"/>
              <a:lstStyle/>
              <a:p>
                <a:pPr algn="ctr">
                  <a:defRPr/>
                </a:pPr>
                <a:r>
                  <a:rPr lang="en-US" cap="none" sz="1000" b="1" i="0" u="none" baseline="0">
                    <a:solidFill>
                      <a:srgbClr val="000000"/>
                    </a:solidFill>
                    <a:latin typeface="ＭＳ Ｐゴシック"/>
                    <a:ea typeface="ＭＳ Ｐゴシック"/>
                    <a:cs typeface="ＭＳ Ｐゴシック"/>
                  </a:rPr>
                  <a:t>機体重量（</a:t>
                </a:r>
                <a:r>
                  <a:rPr lang="en-US" cap="none" sz="1000" b="1" i="0" u="none" baseline="0">
                    <a:solidFill>
                      <a:srgbClr val="000000"/>
                    </a:solidFill>
                  </a:rPr>
                  <a:t>kg</a:t>
                </a:r>
                <a:r>
                  <a:rPr lang="en-US" cap="none" sz="1000" b="1" i="0" u="none" baseline="0">
                    <a:solidFill>
                      <a:srgbClr val="000000"/>
                    </a:solidFill>
                    <a:latin typeface="ＭＳ Ｐゴシック"/>
                    <a:ea typeface="ＭＳ Ｐゴシック"/>
                    <a:cs typeface="ＭＳ Ｐゴシック"/>
                  </a:rPr>
                  <a:t>）</a:t>
                </a:r>
              </a:p>
            </c:rich>
          </c:tx>
          <c:layout>
            <c:manualLayout>
              <c:xMode val="factor"/>
              <c:yMode val="factor"/>
              <c:x val="-0.00525"/>
              <c:y val="0.001"/>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399856"/>
        <c:crosses val="autoZero"/>
        <c:crossBetween val="midCat"/>
        <c:dispUnits/>
      </c:valAx>
      <c:spPr>
        <a:solidFill>
          <a:srgbClr val="FFFFFF"/>
        </a:solidFill>
        <a:ln w="3175">
          <a:noFill/>
        </a:ln>
      </c:spPr>
    </c:plotArea>
    <c:legend>
      <c:legendPos val="r"/>
      <c:layout>
        <c:manualLayout>
          <c:xMode val="edge"/>
          <c:yMode val="edge"/>
          <c:x val="0.8005"/>
          <c:y val="0.05725"/>
          <c:w val="0.19125"/>
          <c:h val="0.90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ＭＳ Ｐゴシック"/>
                <a:ea typeface="ＭＳ Ｐゴシック"/>
                <a:cs typeface="ＭＳ Ｐゴシック"/>
              </a:rPr>
              <a:t>アスペクト比</a:t>
            </a:r>
            <a:r>
              <a:rPr lang="en-US" cap="none" sz="1800" b="1" i="0" u="none" baseline="0">
                <a:solidFill>
                  <a:srgbClr val="000000"/>
                </a:solidFill>
              </a:rPr>
              <a:t>‐</a:t>
            </a:r>
            <a:r>
              <a:rPr lang="en-US" cap="none" sz="1800" b="1" i="0" u="none" baseline="0">
                <a:solidFill>
                  <a:srgbClr val="000000"/>
                </a:solidFill>
                <a:latin typeface="ＭＳ Ｐゴシック"/>
                <a:ea typeface="ＭＳ Ｐゴシック"/>
                <a:cs typeface="ＭＳ Ｐゴシック"/>
              </a:rPr>
              <a:t>翼面荷重</a:t>
            </a:r>
          </a:p>
        </c:rich>
      </c:tx>
      <c:layout>
        <c:manualLayout>
          <c:xMode val="factor"/>
          <c:yMode val="factor"/>
          <c:x val="-0.0045"/>
          <c:y val="-0.013"/>
        </c:manualLayout>
      </c:layout>
      <c:spPr>
        <a:noFill/>
        <a:ln w="3175">
          <a:noFill/>
        </a:ln>
      </c:spPr>
    </c:title>
    <c:plotArea>
      <c:layout>
        <c:manualLayout>
          <c:xMode val="edge"/>
          <c:yMode val="edge"/>
          <c:x val="0.07225"/>
          <c:y val="0.1115"/>
          <c:w val="0.69425"/>
          <c:h val="0.8175"/>
        </c:manualLayout>
      </c:layout>
      <c:scatterChart>
        <c:scatterStyle val="lineMarker"/>
        <c:varyColors val="0"/>
        <c:ser>
          <c:idx val="0"/>
          <c:order val="0"/>
          <c:tx>
            <c:strRef>
              <c:f>まとめ＆グラフ!$A$6</c:f>
              <c:strCache>
                <c:ptCount val="1"/>
                <c:pt idx="0">
                  <c:v>つくば</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まとめ＆グラフ!$W$6</c:f>
              <c:numCache/>
            </c:numRef>
          </c:xVal>
          <c:yVal>
            <c:numRef>
              <c:f>まとめ＆グラフ!$Y$6</c:f>
              <c:numCache/>
            </c:numRef>
          </c:yVal>
          <c:smooth val="0"/>
        </c:ser>
        <c:ser>
          <c:idx val="13"/>
          <c:order val="1"/>
          <c:tx>
            <c:strRef>
              <c:f>まとめ＆グラフ!$A$7</c:f>
              <c:strCache>
                <c:ptCount val="1"/>
                <c:pt idx="0">
                  <c:v>首都大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FFCC99"/>
                </a:solidFill>
              </a:ln>
            </c:spPr>
          </c:marker>
          <c:xVal>
            <c:numRef>
              <c:f>まとめ＆グラフ!$W$7</c:f>
              <c:numCache/>
            </c:numRef>
          </c:xVal>
          <c:yVal>
            <c:numRef>
              <c:f>まとめ＆グラフ!$Y$7</c:f>
              <c:numCache/>
            </c:numRef>
          </c:yVal>
          <c:smooth val="0"/>
        </c:ser>
        <c:ser>
          <c:idx val="10"/>
          <c:order val="2"/>
          <c:tx>
            <c:strRef>
              <c:f>まとめ＆グラフ!$A$8</c:f>
              <c:strCache>
                <c:ptCount val="1"/>
                <c:pt idx="0">
                  <c:v>創価大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33CCCC"/>
              </a:solidFill>
              <a:ln>
                <a:solidFill>
                  <a:srgbClr val="33CCCC"/>
                </a:solidFill>
              </a:ln>
            </c:spPr>
          </c:marker>
          <c:xVal>
            <c:numRef>
              <c:f>まとめ＆グラフ!$W$8</c:f>
              <c:numCache/>
            </c:numRef>
          </c:xVal>
          <c:yVal>
            <c:numRef>
              <c:f>まとめ＆グラフ!$Y$8</c:f>
              <c:numCache/>
            </c:numRef>
          </c:yVal>
          <c:smooth val="0"/>
        </c:ser>
        <c:ser>
          <c:idx val="12"/>
          <c:order val="3"/>
          <c:tx>
            <c:strRef>
              <c:f>まとめ＆グラフ!$A$9</c:f>
              <c:strCache>
                <c:ptCount val="1"/>
                <c:pt idx="0">
                  <c:v>WASA</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C0C0C0"/>
              </a:solidFill>
              <a:ln>
                <a:solidFill>
                  <a:srgbClr val="99CCFF"/>
                </a:solidFill>
              </a:ln>
            </c:spPr>
          </c:marker>
          <c:xVal>
            <c:numRef>
              <c:f>まとめ＆グラフ!$W$9</c:f>
              <c:numCache/>
            </c:numRef>
          </c:xVal>
          <c:yVal>
            <c:numRef>
              <c:f>まとめ＆グラフ!$Y$9</c:f>
              <c:numCache/>
            </c:numRef>
          </c:yVal>
          <c:smooth val="0"/>
        </c:ser>
        <c:ser>
          <c:idx val="11"/>
          <c:order val="4"/>
          <c:tx>
            <c:strRef>
              <c:f>まとめ＆グラフ!$A$10</c:f>
              <c:strCache>
                <c:ptCount val="1"/>
                <c:pt idx="0">
                  <c:v>名古屋大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9900"/>
              </a:solidFill>
              <a:ln>
                <a:solidFill>
                  <a:srgbClr val="FF9900"/>
                </a:solidFill>
              </a:ln>
            </c:spPr>
          </c:marker>
          <c:xVal>
            <c:numRef>
              <c:f>まとめ＆グラフ!$W$10</c:f>
              <c:numCache/>
            </c:numRef>
          </c:xVal>
          <c:yVal>
            <c:numRef>
              <c:f>まとめ＆グラフ!$Y$10</c:f>
              <c:numCache/>
            </c:numRef>
          </c:yVal>
          <c:smooth val="0"/>
        </c:ser>
        <c:ser>
          <c:idx val="1"/>
          <c:order val="5"/>
          <c:tx>
            <c:strRef>
              <c:f>まとめ＆グラフ!$A$12</c:f>
              <c:strCache>
                <c:ptCount val="1"/>
                <c:pt idx="0">
                  <c:v>東北大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numRef>
              <c:f>まとめ＆グラフ!$W$12</c:f>
              <c:numCache/>
            </c:numRef>
          </c:xVal>
          <c:yVal>
            <c:numRef>
              <c:f>まとめ＆グラフ!$Y$12</c:f>
              <c:numCache/>
            </c:numRef>
          </c:yVal>
          <c:smooth val="0"/>
        </c:ser>
        <c:ser>
          <c:idx val="2"/>
          <c:order val="6"/>
          <c:tx>
            <c:strRef>
              <c:f>まとめ＆グラフ!$A$13</c:f>
              <c:strCache>
                <c:ptCount val="1"/>
                <c:pt idx="0">
                  <c:v>東工大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xVal>
            <c:numRef>
              <c:f>まとめ＆グラフ!$W$13</c:f>
              <c:numCache/>
            </c:numRef>
          </c:xVal>
          <c:yVal>
            <c:numRef>
              <c:f>まとめ＆グラフ!$Y$13</c:f>
              <c:numCache/>
            </c:numRef>
          </c:yVal>
          <c:smooth val="0"/>
        </c:ser>
        <c:ser>
          <c:idx val="3"/>
          <c:order val="7"/>
          <c:tx>
            <c:strRef>
              <c:f>まとめ＆グラフ!$A$14</c:f>
              <c:strCache>
                <c:ptCount val="1"/>
                <c:pt idx="0">
                  <c:v>芝浦工大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xVal>
            <c:numRef>
              <c:f>まとめ＆グラフ!$U$14</c:f>
              <c:numCache/>
            </c:numRef>
          </c:xVal>
          <c:yVal>
            <c:numRef>
              <c:f>まとめ＆グラフ!$M$14</c:f>
              <c:numCache/>
            </c:numRef>
          </c:yVal>
          <c:smooth val="0"/>
        </c:ser>
        <c:ser>
          <c:idx val="4"/>
          <c:order val="8"/>
          <c:tx>
            <c:strRef>
              <c:f>まとめ＆グラフ!$A$15</c:f>
              <c:strCache>
                <c:ptCount val="1"/>
                <c:pt idx="0">
                  <c:v>横浜国大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666699"/>
                </a:solidFill>
              </a:ln>
            </c:spPr>
          </c:marker>
          <c:xVal>
            <c:numRef>
              <c:f>まとめ＆グラフ!$W$15</c:f>
              <c:numCache/>
            </c:numRef>
          </c:xVal>
          <c:yVal>
            <c:numRef>
              <c:f>まとめ＆グラフ!$Y$15</c:f>
              <c:numCache/>
            </c:numRef>
          </c:yVal>
          <c:smooth val="0"/>
        </c:ser>
        <c:ser>
          <c:idx val="5"/>
          <c:order val="9"/>
          <c:tx>
            <c:strRef>
              <c:f>まとめ＆グラフ!$A$16</c:f>
              <c:strCache>
                <c:ptCount val="1"/>
                <c:pt idx="0">
                  <c:v>理科大ACM</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6600"/>
                </a:solidFill>
              </a:ln>
            </c:spPr>
          </c:marker>
          <c:xVal>
            <c:strRef>
              <c:f>まとめ＆グラフ!$U$16</c:f>
              <c:strCache/>
            </c:strRef>
          </c:xVal>
          <c:yVal>
            <c:numRef>
              <c:f>まとめ＆グラフ!$M$16</c:f>
              <c:numCache/>
            </c:numRef>
          </c:yVal>
          <c:smooth val="0"/>
        </c:ser>
        <c:ser>
          <c:idx val="6"/>
          <c:order val="10"/>
          <c:tx>
            <c:strRef>
              <c:f>まとめ＆グラフ!$A$17</c:f>
              <c:strCache>
                <c:ptCount val="1"/>
                <c:pt idx="0">
                  <c:v>工学院大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666699"/>
              </a:solidFill>
              <a:ln>
                <a:solidFill>
                  <a:srgbClr val="666699"/>
                </a:solidFill>
              </a:ln>
            </c:spPr>
          </c:marker>
          <c:xVal>
            <c:numRef>
              <c:f>まとめ＆グラフ!$W$17</c:f>
              <c:numCache/>
            </c:numRef>
          </c:xVal>
          <c:yVal>
            <c:numRef>
              <c:f>まとめ＆グラフ!$Y$17</c:f>
              <c:numCache/>
            </c:numRef>
          </c:yVal>
          <c:smooth val="0"/>
        </c:ser>
        <c:ser>
          <c:idx val="7"/>
          <c:order val="11"/>
          <c:tx>
            <c:strRef>
              <c:f>まとめ＆グラフ!$A$18</c:f>
              <c:strCache>
                <c:ptCount val="1"/>
                <c:pt idx="0">
                  <c:v>静岡大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93366"/>
              </a:solidFill>
              <a:ln>
                <a:solidFill>
                  <a:srgbClr val="993366"/>
                </a:solidFill>
              </a:ln>
            </c:spPr>
          </c:marker>
          <c:xVal>
            <c:numRef>
              <c:f>まとめ＆グラフ!$W$18</c:f>
              <c:numCache/>
            </c:numRef>
          </c:xVal>
          <c:yVal>
            <c:numRef>
              <c:f>まとめ＆グラフ!$Y$18</c:f>
              <c:numCache/>
            </c:numRef>
          </c:yVal>
          <c:smooth val="0"/>
        </c:ser>
        <c:ser>
          <c:idx val="8"/>
          <c:order val="12"/>
          <c:tx>
            <c:strRef>
              <c:f>まとめ＆グラフ!$A$19</c:f>
              <c:strCache>
                <c:ptCount val="1"/>
                <c:pt idx="0">
                  <c:v>東京都市大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969696"/>
              </a:solidFill>
              <a:ln>
                <a:solidFill>
                  <a:srgbClr val="99CC00"/>
                </a:solidFill>
              </a:ln>
            </c:spPr>
          </c:marker>
          <c:xVal>
            <c:numRef>
              <c:f>まとめ＆グラフ!$W$19</c:f>
              <c:numCache/>
            </c:numRef>
          </c:xVal>
          <c:yVal>
            <c:numRef>
              <c:f>まとめ＆グラフ!$Y$19</c:f>
              <c:numCache/>
            </c:numRef>
          </c:yVal>
          <c:smooth val="0"/>
        </c:ser>
        <c:ser>
          <c:idx val="9"/>
          <c:order val="13"/>
          <c:tx>
            <c:strRef>
              <c:f>まとめ＆グラフ!$A$20</c:f>
              <c:strCache>
                <c:ptCount val="1"/>
                <c:pt idx="0">
                  <c:v>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まとめ＆グラフ!$W$20</c:f>
              <c:numCache/>
            </c:numRef>
          </c:xVal>
          <c:yVal>
            <c:numRef>
              <c:f>まとめ＆グラフ!$Y$20</c:f>
              <c:numCache/>
            </c:numRef>
          </c:yVal>
          <c:smooth val="0"/>
        </c:ser>
        <c:axId val="46279482"/>
        <c:axId val="13862155"/>
      </c:scatterChart>
      <c:valAx>
        <c:axId val="46279482"/>
        <c:scaling>
          <c:orientation val="minMax"/>
          <c:max val="40"/>
          <c:min val="25"/>
        </c:scaling>
        <c:axPos val="b"/>
        <c:title>
          <c:tx>
            <c:rich>
              <a:bodyPr vert="horz" rot="0" anchor="ctr"/>
              <a:lstStyle/>
              <a:p>
                <a:pPr algn="ctr">
                  <a:defRPr/>
                </a:pPr>
                <a:r>
                  <a:rPr lang="en-US" cap="none" sz="1000" b="1" i="0" u="none" baseline="0">
                    <a:solidFill>
                      <a:srgbClr val="000000"/>
                    </a:solidFill>
                    <a:latin typeface="ＭＳ Ｐゴシック"/>
                    <a:ea typeface="ＭＳ Ｐゴシック"/>
                    <a:cs typeface="ＭＳ Ｐゴシック"/>
                  </a:rPr>
                  <a:t>アスペクト比</a:t>
                </a:r>
                <a:r>
                  <a:rPr lang="en-US" cap="none" sz="1000" b="1" i="0" u="none" baseline="0">
                    <a:solidFill>
                      <a:srgbClr val="000000"/>
                    </a:solidFill>
                  </a:rPr>
                  <a:t>(-)</a:t>
                </a:r>
              </a:p>
            </c:rich>
          </c:tx>
          <c:layout>
            <c:manualLayout>
              <c:xMode val="factor"/>
              <c:yMode val="factor"/>
              <c:x val="-0.0017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13862155"/>
        <c:crosses val="autoZero"/>
        <c:crossBetween val="midCat"/>
        <c:dispUnits/>
      </c:valAx>
      <c:valAx>
        <c:axId val="13862155"/>
        <c:scaling>
          <c:orientation val="minMax"/>
          <c:max val="7"/>
          <c:min val="2.5"/>
        </c:scaling>
        <c:axPos val="l"/>
        <c:title>
          <c:tx>
            <c:rich>
              <a:bodyPr vert="horz" rot="-5400000" anchor="ctr"/>
              <a:lstStyle/>
              <a:p>
                <a:pPr algn="ctr">
                  <a:defRPr/>
                </a:pPr>
                <a:r>
                  <a:rPr lang="en-US" cap="none" sz="1000" b="1" i="0" u="none" baseline="0">
                    <a:solidFill>
                      <a:srgbClr val="000000"/>
                    </a:solidFill>
                    <a:latin typeface="ＭＳ Ｐゴシック"/>
                    <a:ea typeface="ＭＳ Ｐゴシック"/>
                    <a:cs typeface="ＭＳ Ｐゴシック"/>
                  </a:rPr>
                  <a:t>翼面荷重（</a:t>
                </a:r>
                <a:r>
                  <a:rPr lang="en-US" cap="none" sz="1000" b="1" i="0" u="none" baseline="0">
                    <a:solidFill>
                      <a:srgbClr val="000000"/>
                    </a:solidFill>
                  </a:rPr>
                  <a:t>kg/m^2</a:t>
                </a:r>
                <a:r>
                  <a:rPr lang="en-US" cap="none" sz="1000" b="1" i="0" u="none" baseline="0">
                    <a:solidFill>
                      <a:srgbClr val="000000"/>
                    </a:solidFill>
                    <a:latin typeface="ＭＳ Ｐゴシック"/>
                    <a:ea typeface="ＭＳ Ｐゴシック"/>
                    <a:cs typeface="ＭＳ Ｐゴシック"/>
                  </a:rPr>
                  <a:t>）</a:t>
                </a:r>
              </a:p>
            </c:rich>
          </c:tx>
          <c:layout>
            <c:manualLayout>
              <c:xMode val="factor"/>
              <c:yMode val="factor"/>
              <c:x val="-0.01425"/>
              <c:y val="0.001"/>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6279482"/>
        <c:crosses val="autoZero"/>
        <c:crossBetween val="midCat"/>
        <c:dispUnits/>
      </c:valAx>
      <c:spPr>
        <a:solidFill>
          <a:srgbClr val="FFFFFF"/>
        </a:solidFill>
        <a:ln w="3175">
          <a:noFill/>
        </a:ln>
      </c:spPr>
    </c:plotArea>
    <c:legend>
      <c:legendPos val="r"/>
      <c:layout>
        <c:manualLayout>
          <c:xMode val="edge"/>
          <c:yMode val="edge"/>
          <c:x val="0.80825"/>
          <c:y val="0.04175"/>
          <c:w val="0.19175"/>
          <c:h val="0.90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水平尾翼容積</a:t>
            </a:r>
            <a:r>
              <a:rPr lang="en-US" cap="none" sz="1600" b="1" i="0" u="none" baseline="0">
                <a:solidFill>
                  <a:srgbClr val="000000"/>
                </a:solidFill>
              </a:rPr>
              <a:t>‐</a:t>
            </a:r>
            <a:r>
              <a:rPr lang="en-US" cap="none" sz="1600" b="1" i="0" u="none" baseline="0">
                <a:solidFill>
                  <a:srgbClr val="000000"/>
                </a:solidFill>
                <a:latin typeface="ＭＳ Ｐゴシック"/>
                <a:ea typeface="ＭＳ Ｐゴシック"/>
                <a:cs typeface="ＭＳ Ｐゴシック"/>
              </a:rPr>
              <a:t>水平動ファクター比</a:t>
            </a:r>
          </a:p>
        </c:rich>
      </c:tx>
      <c:layout>
        <c:manualLayout>
          <c:xMode val="factor"/>
          <c:yMode val="factor"/>
          <c:x val="-0.00225"/>
          <c:y val="-0.01325"/>
        </c:manualLayout>
      </c:layout>
      <c:spPr>
        <a:noFill/>
        <a:ln w="3175">
          <a:noFill/>
        </a:ln>
      </c:spPr>
    </c:title>
    <c:plotArea>
      <c:layout>
        <c:manualLayout>
          <c:xMode val="edge"/>
          <c:yMode val="edge"/>
          <c:x val="0.06825"/>
          <c:y val="0.1035"/>
          <c:w val="0.6955"/>
          <c:h val="0.82275"/>
        </c:manualLayout>
      </c:layout>
      <c:scatterChart>
        <c:scatterStyle val="lineMarker"/>
        <c:varyColors val="0"/>
        <c:ser>
          <c:idx val="0"/>
          <c:order val="0"/>
          <c:tx>
            <c:strRef>
              <c:f>まとめ＆グラフ!$A$6</c:f>
              <c:strCache>
                <c:ptCount val="1"/>
                <c:pt idx="0">
                  <c:v>つくば</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まとめ＆グラフ!$AR$6</c:f>
              <c:numCache/>
            </c:numRef>
          </c:xVal>
          <c:yVal>
            <c:numRef>
              <c:f>まとめ＆グラフ!$AQ$6</c:f>
              <c:numCache/>
            </c:numRef>
          </c:yVal>
          <c:smooth val="0"/>
        </c:ser>
        <c:ser>
          <c:idx val="13"/>
          <c:order val="1"/>
          <c:tx>
            <c:strRef>
              <c:f>まとめ＆グラフ!$A$7</c:f>
              <c:strCache>
                <c:ptCount val="1"/>
                <c:pt idx="0">
                  <c:v>首都大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FFCC99"/>
                </a:solidFill>
              </a:ln>
            </c:spPr>
          </c:marker>
          <c:xVal>
            <c:numRef>
              <c:f>まとめ＆グラフ!$AR$7</c:f>
              <c:numCache/>
            </c:numRef>
          </c:xVal>
          <c:yVal>
            <c:numRef>
              <c:f>まとめ＆グラフ!$AQ$7</c:f>
              <c:numCache/>
            </c:numRef>
          </c:yVal>
          <c:smooth val="0"/>
        </c:ser>
        <c:ser>
          <c:idx val="10"/>
          <c:order val="2"/>
          <c:tx>
            <c:strRef>
              <c:f>まとめ＆グラフ!$A$8</c:f>
              <c:strCache>
                <c:ptCount val="1"/>
                <c:pt idx="0">
                  <c:v>創価大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33CCCC"/>
              </a:solidFill>
              <a:ln>
                <a:solidFill>
                  <a:srgbClr val="33CCCC"/>
                </a:solidFill>
              </a:ln>
            </c:spPr>
          </c:marker>
          <c:xVal>
            <c:numRef>
              <c:f>まとめ＆グラフ!$AR$8</c:f>
              <c:numCache/>
            </c:numRef>
          </c:xVal>
          <c:yVal>
            <c:numRef>
              <c:f>まとめ＆グラフ!$AQ$8</c:f>
              <c:numCache/>
            </c:numRef>
          </c:yVal>
          <c:smooth val="0"/>
        </c:ser>
        <c:ser>
          <c:idx val="12"/>
          <c:order val="3"/>
          <c:tx>
            <c:strRef>
              <c:f>まとめ＆グラフ!$A$9</c:f>
              <c:strCache>
                <c:ptCount val="1"/>
                <c:pt idx="0">
                  <c:v>WASA</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C0C0C0"/>
              </a:solidFill>
              <a:ln>
                <a:solidFill>
                  <a:srgbClr val="99CCFF"/>
                </a:solidFill>
              </a:ln>
            </c:spPr>
          </c:marker>
          <c:xVal>
            <c:numRef>
              <c:f>まとめ＆グラフ!$AR$9</c:f>
              <c:numCache/>
            </c:numRef>
          </c:xVal>
          <c:yVal>
            <c:numRef>
              <c:f>まとめ＆グラフ!$AQ$9</c:f>
              <c:numCache/>
            </c:numRef>
          </c:yVal>
          <c:smooth val="0"/>
        </c:ser>
        <c:ser>
          <c:idx val="11"/>
          <c:order val="4"/>
          <c:tx>
            <c:strRef>
              <c:f>まとめ＆グラフ!$A$10</c:f>
              <c:strCache>
                <c:ptCount val="1"/>
                <c:pt idx="0">
                  <c:v>名古屋大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9900"/>
              </a:solidFill>
              <a:ln>
                <a:solidFill>
                  <a:srgbClr val="FF9900"/>
                </a:solidFill>
              </a:ln>
            </c:spPr>
          </c:marker>
          <c:xVal>
            <c:numRef>
              <c:f>まとめ＆グラフ!$AR$10</c:f>
              <c:numCache/>
            </c:numRef>
          </c:xVal>
          <c:yVal>
            <c:numRef>
              <c:f>まとめ＆グラフ!$AQ$10</c:f>
              <c:numCache/>
            </c:numRef>
          </c:yVal>
          <c:smooth val="0"/>
        </c:ser>
        <c:ser>
          <c:idx val="1"/>
          <c:order val="5"/>
          <c:tx>
            <c:strRef>
              <c:f>まとめ＆グラフ!$A$12</c:f>
              <c:strCache>
                <c:ptCount val="1"/>
                <c:pt idx="0">
                  <c:v>東北大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numRef>
              <c:f>まとめ＆グラフ!$AR$12</c:f>
              <c:numCache/>
            </c:numRef>
          </c:xVal>
          <c:yVal>
            <c:numRef>
              <c:f>まとめ＆グラフ!$AQ$12</c:f>
              <c:numCache/>
            </c:numRef>
          </c:yVal>
          <c:smooth val="0"/>
        </c:ser>
        <c:ser>
          <c:idx val="2"/>
          <c:order val="6"/>
          <c:tx>
            <c:strRef>
              <c:f>まとめ＆グラフ!$A$13</c:f>
              <c:strCache>
                <c:ptCount val="1"/>
                <c:pt idx="0">
                  <c:v>東工大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xVal>
            <c:numRef>
              <c:f>まとめ＆グラフ!$AR$13</c:f>
              <c:numCache/>
            </c:numRef>
          </c:xVal>
          <c:yVal>
            <c:numRef>
              <c:f>まとめ＆グラフ!$AQ$13</c:f>
              <c:numCache/>
            </c:numRef>
          </c:yVal>
          <c:smooth val="0"/>
        </c:ser>
        <c:ser>
          <c:idx val="3"/>
          <c:order val="7"/>
          <c:tx>
            <c:strRef>
              <c:f>まとめ＆グラフ!$A$14</c:f>
              <c:strCache>
                <c:ptCount val="1"/>
                <c:pt idx="0">
                  <c:v>芝浦工大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xVal>
            <c:numRef>
              <c:f>まとめ＆グラフ!$AR$14</c:f>
              <c:numCache/>
            </c:numRef>
          </c:xVal>
          <c:yVal>
            <c:numRef>
              <c:f>まとめ＆グラフ!$AQ$14</c:f>
              <c:numCache/>
            </c:numRef>
          </c:yVal>
          <c:smooth val="0"/>
        </c:ser>
        <c:ser>
          <c:idx val="4"/>
          <c:order val="8"/>
          <c:tx>
            <c:strRef>
              <c:f>まとめ＆グラフ!$A$15</c:f>
              <c:strCache>
                <c:ptCount val="1"/>
                <c:pt idx="0">
                  <c:v>横浜国大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666699"/>
                </a:solidFill>
              </a:ln>
            </c:spPr>
          </c:marker>
          <c:xVal>
            <c:numRef>
              <c:f>まとめ＆グラフ!$AR$15</c:f>
              <c:numCache/>
            </c:numRef>
          </c:xVal>
          <c:yVal>
            <c:numRef>
              <c:f>まとめ＆グラフ!$AQ$15</c:f>
              <c:numCache/>
            </c:numRef>
          </c:yVal>
          <c:smooth val="0"/>
        </c:ser>
        <c:ser>
          <c:idx val="5"/>
          <c:order val="9"/>
          <c:tx>
            <c:strRef>
              <c:f>まとめ＆グラフ!$A$16</c:f>
              <c:strCache>
                <c:ptCount val="1"/>
                <c:pt idx="0">
                  <c:v>理科大ACM</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6600"/>
                </a:solidFill>
              </a:ln>
            </c:spPr>
          </c:marker>
          <c:xVal>
            <c:numRef>
              <c:f>まとめ＆グラフ!$AR$16</c:f>
              <c:numCache/>
            </c:numRef>
          </c:xVal>
          <c:yVal>
            <c:numRef>
              <c:f>まとめ＆グラフ!$AQ$16</c:f>
              <c:numCache/>
            </c:numRef>
          </c:yVal>
          <c:smooth val="0"/>
        </c:ser>
        <c:ser>
          <c:idx val="6"/>
          <c:order val="10"/>
          <c:tx>
            <c:strRef>
              <c:f>まとめ＆グラフ!$A$17</c:f>
              <c:strCache>
                <c:ptCount val="1"/>
                <c:pt idx="0">
                  <c:v>工学院大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666699"/>
              </a:solidFill>
              <a:ln>
                <a:solidFill>
                  <a:srgbClr val="666699"/>
                </a:solidFill>
              </a:ln>
            </c:spPr>
          </c:marker>
          <c:xVal>
            <c:numRef>
              <c:f>まとめ＆グラフ!$AR$17</c:f>
              <c:numCache/>
            </c:numRef>
          </c:xVal>
          <c:yVal>
            <c:numRef>
              <c:f>まとめ＆グラフ!$AQ$17</c:f>
              <c:numCache/>
            </c:numRef>
          </c:yVal>
          <c:smooth val="0"/>
        </c:ser>
        <c:ser>
          <c:idx val="7"/>
          <c:order val="11"/>
          <c:tx>
            <c:strRef>
              <c:f>まとめ＆グラフ!$A$18</c:f>
              <c:strCache>
                <c:ptCount val="1"/>
                <c:pt idx="0">
                  <c:v>静岡大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93366"/>
              </a:solidFill>
              <a:ln>
                <a:solidFill>
                  <a:srgbClr val="993366"/>
                </a:solidFill>
              </a:ln>
            </c:spPr>
          </c:marker>
          <c:xVal>
            <c:numRef>
              <c:f>まとめ＆グラフ!$AR$18</c:f>
              <c:numCache/>
            </c:numRef>
          </c:xVal>
          <c:yVal>
            <c:numRef>
              <c:f>まとめ＆グラフ!$AQ$18</c:f>
              <c:numCache/>
            </c:numRef>
          </c:yVal>
          <c:smooth val="0"/>
        </c:ser>
        <c:ser>
          <c:idx val="8"/>
          <c:order val="12"/>
          <c:tx>
            <c:strRef>
              <c:f>まとめ＆グラフ!$A$19</c:f>
              <c:strCache>
                <c:ptCount val="1"/>
                <c:pt idx="0">
                  <c:v>東京都市大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969696"/>
              </a:solidFill>
              <a:ln>
                <a:solidFill>
                  <a:srgbClr val="99CC00"/>
                </a:solidFill>
              </a:ln>
            </c:spPr>
          </c:marker>
          <c:xVal>
            <c:numRef>
              <c:f>まとめ＆グラフ!$AR$19</c:f>
              <c:numCache/>
            </c:numRef>
          </c:xVal>
          <c:yVal>
            <c:numRef>
              <c:f>まとめ＆グラフ!$AQ$19</c:f>
              <c:numCache/>
            </c:numRef>
          </c:yVal>
          <c:smooth val="0"/>
        </c:ser>
        <c:ser>
          <c:idx val="9"/>
          <c:order val="13"/>
          <c:tx>
            <c:strRef>
              <c:f>まとめ＆グラフ!$A$20</c:f>
              <c:strCache>
                <c:ptCount val="1"/>
                <c:pt idx="0">
                  <c:v>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まとめ＆グラフ!$AR$20</c:f>
              <c:numCache/>
            </c:numRef>
          </c:xVal>
          <c:yVal>
            <c:numRef>
              <c:f>まとめ＆グラフ!$AQ$20</c:f>
              <c:numCache/>
            </c:numRef>
          </c:yVal>
          <c:smooth val="0"/>
        </c:ser>
        <c:axId val="57650532"/>
        <c:axId val="49092741"/>
      </c:scatterChart>
      <c:valAx>
        <c:axId val="57650532"/>
        <c:scaling>
          <c:orientation val="minMax"/>
          <c:max val="6"/>
          <c:min val="0"/>
        </c:scaling>
        <c:axPos val="b"/>
        <c:title>
          <c:tx>
            <c:rich>
              <a:bodyPr vert="horz" rot="0" anchor="ctr"/>
              <a:lstStyle/>
              <a:p>
                <a:pPr algn="ctr">
                  <a:defRPr/>
                </a:pPr>
                <a:r>
                  <a:rPr lang="en-US" cap="none" sz="1000" b="1" i="0" u="none" baseline="0">
                    <a:solidFill>
                      <a:srgbClr val="000000"/>
                    </a:solidFill>
                    <a:latin typeface="ＭＳ Ｐゴシック"/>
                    <a:ea typeface="ＭＳ Ｐゴシック"/>
                    <a:cs typeface="ＭＳ Ｐゴシック"/>
                  </a:rPr>
                  <a:t>水平動ファクター</a:t>
                </a:r>
                <a:r>
                  <a:rPr lang="en-US" cap="none" sz="1000" b="1" i="0" u="none" baseline="0">
                    <a:solidFill>
                      <a:srgbClr val="000000"/>
                    </a:solidFill>
                  </a:rPr>
                  <a:t>(-)</a:t>
                </a:r>
              </a:p>
            </c:rich>
          </c:tx>
          <c:layout>
            <c:manualLayout>
              <c:xMode val="factor"/>
              <c:yMode val="factor"/>
              <c:x val="-0.002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49092741"/>
        <c:crosses val="autoZero"/>
        <c:crossBetween val="midCat"/>
        <c:dispUnits/>
      </c:valAx>
      <c:valAx>
        <c:axId val="49092741"/>
        <c:scaling>
          <c:orientation val="minMax"/>
          <c:max val="0.8"/>
        </c:scaling>
        <c:axPos val="l"/>
        <c:title>
          <c:tx>
            <c:rich>
              <a:bodyPr vert="horz" rot="-5400000" anchor="ctr"/>
              <a:lstStyle/>
              <a:p>
                <a:pPr algn="ctr">
                  <a:defRPr/>
                </a:pPr>
                <a:r>
                  <a:rPr lang="en-US" cap="none" sz="1000" b="1" i="0" u="none" baseline="0">
                    <a:solidFill>
                      <a:srgbClr val="000000"/>
                    </a:solidFill>
                    <a:latin typeface="ＭＳ Ｐゴシック"/>
                    <a:ea typeface="ＭＳ Ｐゴシック"/>
                    <a:cs typeface="ＭＳ Ｐゴシック"/>
                  </a:rPr>
                  <a:t>水平尾翼容積</a:t>
                </a:r>
                <a:r>
                  <a:rPr lang="en-US" cap="none" sz="1000" b="1" i="0" u="none" baseline="0">
                    <a:solidFill>
                      <a:srgbClr val="000000"/>
                    </a:solidFill>
                  </a:rPr>
                  <a:t>(-)</a:t>
                </a:r>
              </a:p>
            </c:rich>
          </c:tx>
          <c:layout>
            <c:manualLayout>
              <c:xMode val="factor"/>
              <c:yMode val="factor"/>
              <c:x val="-0.021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7650532"/>
        <c:crosses val="autoZero"/>
        <c:crossBetween val="midCat"/>
        <c:dispUnits/>
      </c:valAx>
      <c:spPr>
        <a:solidFill>
          <a:srgbClr val="FFFFFF"/>
        </a:solidFill>
        <a:ln w="3175">
          <a:noFill/>
        </a:ln>
      </c:spPr>
    </c:plotArea>
    <c:legend>
      <c:legendPos val="r"/>
      <c:layout>
        <c:manualLayout>
          <c:xMode val="edge"/>
          <c:yMode val="edge"/>
          <c:x val="0.7995"/>
          <c:y val="0.08675"/>
          <c:w val="0.19175"/>
          <c:h val="0.87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ＭＳ Ｐゴシック"/>
                <a:ea typeface="ＭＳ Ｐゴシック"/>
                <a:cs typeface="ＭＳ Ｐゴシック"/>
              </a:rPr>
              <a:t>上反角</a:t>
            </a:r>
            <a:r>
              <a:rPr lang="en-US" cap="none" sz="1800" b="1" i="0" u="none" baseline="0">
                <a:solidFill>
                  <a:srgbClr val="000000"/>
                </a:solidFill>
              </a:rPr>
              <a:t>‐</a:t>
            </a:r>
            <a:r>
              <a:rPr lang="en-US" cap="none" sz="1800" b="1" i="0" u="none" baseline="0">
                <a:solidFill>
                  <a:srgbClr val="000000"/>
                </a:solidFill>
                <a:latin typeface="ＭＳ Ｐゴシック"/>
                <a:ea typeface="ＭＳ Ｐゴシック"/>
                <a:cs typeface="ＭＳ Ｐゴシック"/>
              </a:rPr>
              <a:t>垂直尾翼容積</a:t>
            </a:r>
          </a:p>
        </c:rich>
      </c:tx>
      <c:layout>
        <c:manualLayout>
          <c:xMode val="factor"/>
          <c:yMode val="factor"/>
          <c:x val="-0.00225"/>
          <c:y val="-0.01325"/>
        </c:manualLayout>
      </c:layout>
      <c:spPr>
        <a:noFill/>
        <a:ln w="3175">
          <a:noFill/>
        </a:ln>
      </c:spPr>
    </c:title>
    <c:plotArea>
      <c:layout>
        <c:manualLayout>
          <c:xMode val="edge"/>
          <c:yMode val="edge"/>
          <c:x val="0.066"/>
          <c:y val="0.11275"/>
          <c:w val="0.70525"/>
          <c:h val="0.81625"/>
        </c:manualLayout>
      </c:layout>
      <c:scatterChart>
        <c:scatterStyle val="lineMarker"/>
        <c:varyColors val="0"/>
        <c:ser>
          <c:idx val="0"/>
          <c:order val="0"/>
          <c:tx>
            <c:strRef>
              <c:f>まとめ＆グラフ!$A$6</c:f>
              <c:strCache>
                <c:ptCount val="1"/>
                <c:pt idx="0">
                  <c:v>つくば</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まとめ＆グラフ!$Z$6</c:f>
              <c:numCache/>
            </c:numRef>
          </c:xVal>
          <c:yVal>
            <c:numRef>
              <c:f>まとめ＆グラフ!$AW$6</c:f>
              <c:numCache/>
            </c:numRef>
          </c:yVal>
          <c:smooth val="0"/>
        </c:ser>
        <c:ser>
          <c:idx val="13"/>
          <c:order val="1"/>
          <c:tx>
            <c:strRef>
              <c:f>まとめ＆グラフ!$A$7</c:f>
              <c:strCache>
                <c:ptCount val="1"/>
                <c:pt idx="0">
                  <c:v>首都大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FFCC99"/>
                </a:solidFill>
              </a:ln>
            </c:spPr>
          </c:marker>
          <c:xVal>
            <c:numRef>
              <c:f>まとめ＆グラフ!$Z$7</c:f>
              <c:numCache/>
            </c:numRef>
          </c:xVal>
          <c:yVal>
            <c:numRef>
              <c:f>まとめ＆グラフ!$AW$7</c:f>
              <c:numCache/>
            </c:numRef>
          </c:yVal>
          <c:smooth val="0"/>
        </c:ser>
        <c:ser>
          <c:idx val="10"/>
          <c:order val="2"/>
          <c:tx>
            <c:strRef>
              <c:f>まとめ＆グラフ!$A$8</c:f>
              <c:strCache>
                <c:ptCount val="1"/>
                <c:pt idx="0">
                  <c:v>創価大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33CCCC"/>
              </a:solidFill>
              <a:ln>
                <a:solidFill>
                  <a:srgbClr val="33CCCC"/>
                </a:solidFill>
              </a:ln>
            </c:spPr>
          </c:marker>
          <c:xVal>
            <c:numRef>
              <c:f>まとめ＆グラフ!$Z$8</c:f>
              <c:numCache/>
            </c:numRef>
          </c:xVal>
          <c:yVal>
            <c:numRef>
              <c:f>まとめ＆グラフ!$AW$8</c:f>
              <c:numCache/>
            </c:numRef>
          </c:yVal>
          <c:smooth val="0"/>
        </c:ser>
        <c:ser>
          <c:idx val="12"/>
          <c:order val="3"/>
          <c:tx>
            <c:strRef>
              <c:f>まとめ＆グラフ!$A$9</c:f>
              <c:strCache>
                <c:ptCount val="1"/>
                <c:pt idx="0">
                  <c:v>WASA</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C0C0C0"/>
              </a:solidFill>
              <a:ln>
                <a:solidFill>
                  <a:srgbClr val="99CCFF"/>
                </a:solidFill>
              </a:ln>
            </c:spPr>
          </c:marker>
          <c:xVal>
            <c:numRef>
              <c:f>まとめ＆グラフ!$Z$9</c:f>
              <c:numCache/>
            </c:numRef>
          </c:xVal>
          <c:yVal>
            <c:numRef>
              <c:f>まとめ＆グラフ!$AW$9</c:f>
              <c:numCache/>
            </c:numRef>
          </c:yVal>
          <c:smooth val="0"/>
        </c:ser>
        <c:ser>
          <c:idx val="11"/>
          <c:order val="4"/>
          <c:tx>
            <c:strRef>
              <c:f>まとめ＆グラフ!$A$10</c:f>
              <c:strCache>
                <c:ptCount val="1"/>
                <c:pt idx="0">
                  <c:v>名古屋大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9900"/>
              </a:solidFill>
              <a:ln>
                <a:solidFill>
                  <a:srgbClr val="FF9900"/>
                </a:solidFill>
              </a:ln>
            </c:spPr>
          </c:marker>
          <c:xVal>
            <c:numRef>
              <c:f>まとめ＆グラフ!$Z$10</c:f>
              <c:numCache/>
            </c:numRef>
          </c:xVal>
          <c:yVal>
            <c:numRef>
              <c:f>まとめ＆グラフ!$AW$10</c:f>
              <c:numCache/>
            </c:numRef>
          </c:yVal>
          <c:smooth val="0"/>
        </c:ser>
        <c:ser>
          <c:idx val="1"/>
          <c:order val="5"/>
          <c:tx>
            <c:strRef>
              <c:f>まとめ＆グラフ!$A$12</c:f>
              <c:strCache>
                <c:ptCount val="1"/>
                <c:pt idx="0">
                  <c:v>東北大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numRef>
              <c:f>まとめ＆グラフ!$Z$12</c:f>
              <c:numCache/>
            </c:numRef>
          </c:xVal>
          <c:yVal>
            <c:numRef>
              <c:f>まとめ＆グラフ!$AW$12</c:f>
              <c:numCache/>
            </c:numRef>
          </c:yVal>
          <c:smooth val="0"/>
        </c:ser>
        <c:ser>
          <c:idx val="2"/>
          <c:order val="6"/>
          <c:tx>
            <c:strRef>
              <c:f>まとめ＆グラフ!$A$13</c:f>
              <c:strCache>
                <c:ptCount val="1"/>
                <c:pt idx="0">
                  <c:v>東工大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xVal>
            <c:numRef>
              <c:f>まとめ＆グラフ!$Z$13</c:f>
              <c:numCache/>
            </c:numRef>
          </c:xVal>
          <c:yVal>
            <c:numRef>
              <c:f>まとめ＆グラフ!$AW$13</c:f>
              <c:numCache/>
            </c:numRef>
          </c:yVal>
          <c:smooth val="0"/>
        </c:ser>
        <c:ser>
          <c:idx val="3"/>
          <c:order val="7"/>
          <c:tx>
            <c:strRef>
              <c:f>まとめ＆グラフ!$A$14</c:f>
              <c:strCache>
                <c:ptCount val="1"/>
                <c:pt idx="0">
                  <c:v>芝浦工大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xVal>
            <c:numRef>
              <c:f>まとめ＆グラフ!$Z$14</c:f>
              <c:numCache/>
            </c:numRef>
          </c:xVal>
          <c:yVal>
            <c:numRef>
              <c:f>まとめ＆グラフ!$AW$14</c:f>
              <c:numCache/>
            </c:numRef>
          </c:yVal>
          <c:smooth val="0"/>
        </c:ser>
        <c:ser>
          <c:idx val="4"/>
          <c:order val="8"/>
          <c:tx>
            <c:strRef>
              <c:f>まとめ＆グラフ!$A$15</c:f>
              <c:strCache>
                <c:ptCount val="1"/>
                <c:pt idx="0">
                  <c:v>横浜国大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666699"/>
                </a:solidFill>
              </a:ln>
            </c:spPr>
          </c:marker>
          <c:xVal>
            <c:numRef>
              <c:f>まとめ＆グラフ!$Z$15</c:f>
              <c:numCache/>
            </c:numRef>
          </c:xVal>
          <c:yVal>
            <c:numRef>
              <c:f>まとめ＆グラフ!$AW$15</c:f>
              <c:numCache/>
            </c:numRef>
          </c:yVal>
          <c:smooth val="0"/>
        </c:ser>
        <c:ser>
          <c:idx val="5"/>
          <c:order val="9"/>
          <c:tx>
            <c:strRef>
              <c:f>まとめ＆グラフ!$A$16</c:f>
              <c:strCache>
                <c:ptCount val="1"/>
                <c:pt idx="0">
                  <c:v>理科大ACM</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6600"/>
                </a:solidFill>
              </a:ln>
            </c:spPr>
          </c:marker>
          <c:xVal>
            <c:strRef>
              <c:f>まとめ＆グラフ!$U$16</c:f>
              <c:strCache/>
            </c:strRef>
          </c:xVal>
          <c:yVal>
            <c:numRef>
              <c:f>まとめ＆グラフ!$M$16</c:f>
              <c:numCache/>
            </c:numRef>
          </c:yVal>
          <c:smooth val="0"/>
        </c:ser>
        <c:ser>
          <c:idx val="6"/>
          <c:order val="10"/>
          <c:tx>
            <c:strRef>
              <c:f>まとめ＆グラフ!$A$17</c:f>
              <c:strCache>
                <c:ptCount val="1"/>
                <c:pt idx="0">
                  <c:v>工学院大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666699"/>
              </a:solidFill>
              <a:ln>
                <a:solidFill>
                  <a:srgbClr val="666699"/>
                </a:solidFill>
              </a:ln>
            </c:spPr>
          </c:marker>
          <c:xVal>
            <c:numRef>
              <c:f>まとめ＆グラフ!$Z$17</c:f>
              <c:numCache/>
            </c:numRef>
          </c:xVal>
          <c:yVal>
            <c:numRef>
              <c:f>まとめ＆グラフ!$AW$17</c:f>
              <c:numCache/>
            </c:numRef>
          </c:yVal>
          <c:smooth val="0"/>
        </c:ser>
        <c:ser>
          <c:idx val="7"/>
          <c:order val="11"/>
          <c:tx>
            <c:strRef>
              <c:f>まとめ＆グラフ!$A$18</c:f>
              <c:strCache>
                <c:ptCount val="1"/>
                <c:pt idx="0">
                  <c:v>静岡大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93366"/>
              </a:solidFill>
              <a:ln>
                <a:solidFill>
                  <a:srgbClr val="993366"/>
                </a:solidFill>
              </a:ln>
            </c:spPr>
          </c:marker>
          <c:xVal>
            <c:numRef>
              <c:f>まとめ＆グラフ!$Z$18</c:f>
              <c:numCache/>
            </c:numRef>
          </c:xVal>
          <c:yVal>
            <c:numRef>
              <c:f>まとめ＆グラフ!$AW$18</c:f>
              <c:numCache/>
            </c:numRef>
          </c:yVal>
          <c:smooth val="0"/>
        </c:ser>
        <c:ser>
          <c:idx val="8"/>
          <c:order val="12"/>
          <c:tx>
            <c:strRef>
              <c:f>まとめ＆グラフ!$A$19</c:f>
              <c:strCache>
                <c:ptCount val="1"/>
                <c:pt idx="0">
                  <c:v>東京都市大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969696"/>
              </a:solidFill>
              <a:ln>
                <a:solidFill>
                  <a:srgbClr val="99CC00"/>
                </a:solidFill>
              </a:ln>
            </c:spPr>
          </c:marker>
          <c:xVal>
            <c:numRef>
              <c:f>まとめ＆グラフ!$Z$19</c:f>
              <c:numCache/>
            </c:numRef>
          </c:xVal>
          <c:yVal>
            <c:numRef>
              <c:f>まとめ＆グラフ!$AW$19</c:f>
              <c:numCache/>
            </c:numRef>
          </c:yVal>
          <c:smooth val="0"/>
        </c:ser>
        <c:ser>
          <c:idx val="9"/>
          <c:order val="13"/>
          <c:tx>
            <c:strRef>
              <c:f>まとめ＆グラフ!$A$20</c:f>
              <c:strCache>
                <c:ptCount val="1"/>
                <c:pt idx="0">
                  <c:v>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まとめ＆グラフ!$Z$20</c:f>
              <c:numCache/>
            </c:numRef>
          </c:xVal>
          <c:yVal>
            <c:numRef>
              <c:f>まとめ＆グラフ!$AW$20</c:f>
              <c:numCache/>
            </c:numRef>
          </c:yVal>
          <c:smooth val="0"/>
        </c:ser>
        <c:axId val="39181486"/>
        <c:axId val="17089055"/>
      </c:scatterChart>
      <c:valAx>
        <c:axId val="39181486"/>
        <c:scaling>
          <c:orientation val="minMax"/>
          <c:max val="10"/>
        </c:scaling>
        <c:axPos val="b"/>
        <c:title>
          <c:tx>
            <c:rich>
              <a:bodyPr vert="horz" rot="0" anchor="ctr"/>
              <a:lstStyle/>
              <a:p>
                <a:pPr algn="ctr">
                  <a:defRPr/>
                </a:pPr>
                <a:r>
                  <a:rPr lang="en-US" cap="none" sz="1000" b="1" i="0" u="none" baseline="0">
                    <a:solidFill>
                      <a:srgbClr val="000000"/>
                    </a:solidFill>
                    <a:latin typeface="ＭＳ Ｐゴシック"/>
                    <a:ea typeface="ＭＳ Ｐゴシック"/>
                    <a:cs typeface="ＭＳ Ｐゴシック"/>
                  </a:rPr>
                  <a:t>上反角（</a:t>
                </a:r>
                <a:r>
                  <a:rPr lang="en-US" cap="none" sz="1000" b="1" i="0" u="none" baseline="0">
                    <a:solidFill>
                      <a:srgbClr val="000000"/>
                    </a:solidFill>
                  </a:rPr>
                  <a:t>deg</a:t>
                </a:r>
                <a:r>
                  <a:rPr lang="en-US" cap="none" sz="1000" b="1" i="0" u="none" baseline="0">
                    <a:solidFill>
                      <a:srgbClr val="000000"/>
                    </a:solidFill>
                    <a:latin typeface="ＭＳ Ｐゴシック"/>
                    <a:ea typeface="ＭＳ Ｐゴシック"/>
                    <a:cs typeface="ＭＳ Ｐゴシック"/>
                  </a:rPr>
                  <a:t>）</a:t>
                </a:r>
              </a:p>
            </c:rich>
          </c:tx>
          <c:layout>
            <c:manualLayout>
              <c:xMode val="factor"/>
              <c:yMode val="factor"/>
              <c:x val="-0.0017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17089055"/>
        <c:crosses val="autoZero"/>
        <c:crossBetween val="midCat"/>
        <c:dispUnits/>
      </c:valAx>
      <c:valAx>
        <c:axId val="17089055"/>
        <c:scaling>
          <c:orientation val="minMax"/>
        </c:scaling>
        <c:axPos val="l"/>
        <c:title>
          <c:tx>
            <c:rich>
              <a:bodyPr vert="horz" rot="-5400000" anchor="ctr"/>
              <a:lstStyle/>
              <a:p>
                <a:pPr algn="ctr">
                  <a:defRPr/>
                </a:pPr>
                <a:r>
                  <a:rPr lang="en-US" cap="none" sz="1000" b="1" i="0" u="none" baseline="0">
                    <a:solidFill>
                      <a:srgbClr val="000000"/>
                    </a:solidFill>
                    <a:latin typeface="ＭＳ Ｐゴシック"/>
                    <a:ea typeface="ＭＳ Ｐゴシック"/>
                    <a:cs typeface="ＭＳ Ｐゴシック"/>
                  </a:rPr>
                  <a:t>垂直尾翼容積</a:t>
                </a:r>
                <a:r>
                  <a:rPr lang="en-US" cap="none" sz="1000" b="1" i="0" u="none" baseline="0">
                    <a:solidFill>
                      <a:srgbClr val="000000"/>
                    </a:solidFill>
                  </a:rPr>
                  <a:t>(-)</a:t>
                </a:r>
              </a:p>
            </c:rich>
          </c:tx>
          <c:layout>
            <c:manualLayout>
              <c:xMode val="factor"/>
              <c:yMode val="factor"/>
              <c:x val="-0.0205"/>
              <c:y val="0.001"/>
            </c:manualLayout>
          </c:layout>
          <c:overlay val="0"/>
          <c:spPr>
            <a:noFill/>
            <a:ln w="3175">
              <a:noFill/>
            </a:ln>
          </c:spPr>
        </c:title>
        <c:majorGridlines>
          <c:spPr>
            <a:ln w="3175">
              <a:solidFill>
                <a:srgbClr val="808080"/>
              </a:solidFill>
            </a:ln>
          </c:spPr>
        </c:majorGridlines>
        <c:delete val="0"/>
        <c:numFmt formatCode="0.000_ " sourceLinked="0"/>
        <c:majorTickMark val="none"/>
        <c:minorTickMark val="none"/>
        <c:tickLblPos val="nextTo"/>
        <c:spPr>
          <a:ln w="3175">
            <a:solidFill>
              <a:srgbClr val="808080"/>
            </a:solidFill>
          </a:ln>
        </c:spPr>
        <c:crossAx val="39181486"/>
        <c:crosses val="autoZero"/>
        <c:crossBetween val="midCat"/>
        <c:dispUnits/>
      </c:valAx>
      <c:spPr>
        <a:solidFill>
          <a:srgbClr val="FFFFFF"/>
        </a:solidFill>
        <a:ln w="3175">
          <a:noFill/>
        </a:ln>
      </c:spPr>
    </c:plotArea>
    <c:legend>
      <c:legendPos val="r"/>
      <c:layout>
        <c:manualLayout>
          <c:xMode val="edge"/>
          <c:yMode val="edge"/>
          <c:x val="0.7995"/>
          <c:y val="0.06325"/>
          <c:w val="0.18975"/>
          <c:h val="0.87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垂直尾翼容積</a:t>
            </a:r>
            <a:r>
              <a:rPr lang="en-US" cap="none" sz="1600" b="1" i="0" u="none" baseline="0">
                <a:solidFill>
                  <a:srgbClr val="000000"/>
                </a:solidFill>
              </a:rPr>
              <a:t>‐</a:t>
            </a:r>
            <a:r>
              <a:rPr lang="en-US" cap="none" sz="1600" b="1" i="0" u="none" baseline="0">
                <a:solidFill>
                  <a:srgbClr val="000000"/>
                </a:solidFill>
                <a:latin typeface="ＭＳ Ｐゴシック"/>
                <a:ea typeface="ＭＳ Ｐゴシック"/>
                <a:cs typeface="ＭＳ Ｐゴシック"/>
              </a:rPr>
              <a:t>垂直動ファクター比</a:t>
            </a:r>
          </a:p>
        </c:rich>
      </c:tx>
      <c:layout>
        <c:manualLayout>
          <c:xMode val="factor"/>
          <c:yMode val="factor"/>
          <c:x val="-0.002"/>
          <c:y val="-0.013"/>
        </c:manualLayout>
      </c:layout>
      <c:spPr>
        <a:noFill/>
        <a:ln w="3175">
          <a:noFill/>
        </a:ln>
      </c:spPr>
    </c:title>
    <c:plotArea>
      <c:layout>
        <c:manualLayout>
          <c:xMode val="edge"/>
          <c:yMode val="edge"/>
          <c:x val="0.065"/>
          <c:y val="0.10325"/>
          <c:w val="0.70975"/>
          <c:h val="0.82325"/>
        </c:manualLayout>
      </c:layout>
      <c:scatterChart>
        <c:scatterStyle val="lineMarker"/>
        <c:varyColors val="0"/>
        <c:ser>
          <c:idx val="0"/>
          <c:order val="0"/>
          <c:tx>
            <c:strRef>
              <c:f>まとめ＆グラフ!$A$6</c:f>
              <c:strCache>
                <c:ptCount val="1"/>
                <c:pt idx="0">
                  <c:v>つくば</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まとめ＆グラフ!$AX$6</c:f>
              <c:numCache/>
            </c:numRef>
          </c:xVal>
          <c:yVal>
            <c:numRef>
              <c:f>まとめ＆グラフ!$AW$6</c:f>
              <c:numCache/>
            </c:numRef>
          </c:yVal>
          <c:smooth val="0"/>
        </c:ser>
        <c:ser>
          <c:idx val="13"/>
          <c:order val="1"/>
          <c:tx>
            <c:strRef>
              <c:f>まとめ＆グラフ!$A$7</c:f>
              <c:strCache>
                <c:ptCount val="1"/>
                <c:pt idx="0">
                  <c:v>首都大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FFCC99"/>
                </a:solidFill>
              </a:ln>
            </c:spPr>
          </c:marker>
          <c:xVal>
            <c:numRef>
              <c:f>まとめ＆グラフ!$AX$7</c:f>
              <c:numCache/>
            </c:numRef>
          </c:xVal>
          <c:yVal>
            <c:numRef>
              <c:f>まとめ＆グラフ!$AW$7</c:f>
              <c:numCache/>
            </c:numRef>
          </c:yVal>
          <c:smooth val="0"/>
        </c:ser>
        <c:ser>
          <c:idx val="10"/>
          <c:order val="2"/>
          <c:tx>
            <c:strRef>
              <c:f>まとめ＆グラフ!$A$8</c:f>
              <c:strCache>
                <c:ptCount val="1"/>
                <c:pt idx="0">
                  <c:v>創価大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33CCCC"/>
              </a:solidFill>
              <a:ln>
                <a:solidFill>
                  <a:srgbClr val="33CCCC"/>
                </a:solidFill>
              </a:ln>
            </c:spPr>
          </c:marker>
          <c:xVal>
            <c:numRef>
              <c:f>まとめ＆グラフ!$AX$8</c:f>
              <c:numCache/>
            </c:numRef>
          </c:xVal>
          <c:yVal>
            <c:numRef>
              <c:f>まとめ＆グラフ!$AW$8</c:f>
              <c:numCache/>
            </c:numRef>
          </c:yVal>
          <c:smooth val="0"/>
        </c:ser>
        <c:ser>
          <c:idx val="12"/>
          <c:order val="3"/>
          <c:tx>
            <c:strRef>
              <c:f>まとめ＆グラフ!$A$9</c:f>
              <c:strCache>
                <c:ptCount val="1"/>
                <c:pt idx="0">
                  <c:v>WASA</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C0C0C0"/>
              </a:solidFill>
              <a:ln>
                <a:solidFill>
                  <a:srgbClr val="99CCFF"/>
                </a:solidFill>
              </a:ln>
            </c:spPr>
          </c:marker>
          <c:xVal>
            <c:numRef>
              <c:f>まとめ＆グラフ!$AX$9</c:f>
              <c:numCache/>
            </c:numRef>
          </c:xVal>
          <c:yVal>
            <c:numRef>
              <c:f>まとめ＆グラフ!$AW$9</c:f>
              <c:numCache/>
            </c:numRef>
          </c:yVal>
          <c:smooth val="0"/>
        </c:ser>
        <c:ser>
          <c:idx val="11"/>
          <c:order val="4"/>
          <c:tx>
            <c:strRef>
              <c:f>まとめ＆グラフ!$A$10</c:f>
              <c:strCache>
                <c:ptCount val="1"/>
                <c:pt idx="0">
                  <c:v>名古屋大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9900"/>
              </a:solidFill>
              <a:ln>
                <a:solidFill>
                  <a:srgbClr val="FF9900"/>
                </a:solidFill>
              </a:ln>
            </c:spPr>
          </c:marker>
          <c:xVal>
            <c:numRef>
              <c:f>まとめ＆グラフ!$AX$10</c:f>
              <c:numCache/>
            </c:numRef>
          </c:xVal>
          <c:yVal>
            <c:numRef>
              <c:f>まとめ＆グラフ!$AW$10</c:f>
              <c:numCache/>
            </c:numRef>
          </c:yVal>
          <c:smooth val="0"/>
        </c:ser>
        <c:ser>
          <c:idx val="1"/>
          <c:order val="5"/>
          <c:tx>
            <c:strRef>
              <c:f>まとめ＆グラフ!$A$12</c:f>
              <c:strCache>
                <c:ptCount val="1"/>
                <c:pt idx="0">
                  <c:v>東北大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numRef>
              <c:f>まとめ＆グラフ!$AX$12</c:f>
              <c:numCache/>
            </c:numRef>
          </c:xVal>
          <c:yVal>
            <c:numRef>
              <c:f>まとめ＆グラフ!$AW$12</c:f>
              <c:numCache/>
            </c:numRef>
          </c:yVal>
          <c:smooth val="0"/>
        </c:ser>
        <c:ser>
          <c:idx val="2"/>
          <c:order val="6"/>
          <c:tx>
            <c:strRef>
              <c:f>まとめ＆グラフ!$A$13</c:f>
              <c:strCache>
                <c:ptCount val="1"/>
                <c:pt idx="0">
                  <c:v>東工大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xVal>
            <c:numRef>
              <c:f>まとめ＆グラフ!$AX$13</c:f>
              <c:numCache/>
            </c:numRef>
          </c:xVal>
          <c:yVal>
            <c:numRef>
              <c:f>まとめ＆グラフ!$AW$13</c:f>
              <c:numCache/>
            </c:numRef>
          </c:yVal>
          <c:smooth val="0"/>
        </c:ser>
        <c:ser>
          <c:idx val="3"/>
          <c:order val="7"/>
          <c:tx>
            <c:strRef>
              <c:f>まとめ＆グラフ!$A$14</c:f>
              <c:strCache>
                <c:ptCount val="1"/>
                <c:pt idx="0">
                  <c:v>芝浦工大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xVal>
            <c:numRef>
              <c:f>まとめ＆グラフ!$AX$14</c:f>
              <c:numCache/>
            </c:numRef>
          </c:xVal>
          <c:yVal>
            <c:numRef>
              <c:f>まとめ＆グラフ!$AW$14</c:f>
              <c:numCache/>
            </c:numRef>
          </c:yVal>
          <c:smooth val="0"/>
        </c:ser>
        <c:ser>
          <c:idx val="4"/>
          <c:order val="8"/>
          <c:tx>
            <c:strRef>
              <c:f>まとめ＆グラフ!$A$15</c:f>
              <c:strCache>
                <c:ptCount val="1"/>
                <c:pt idx="0">
                  <c:v>横浜国大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666699"/>
                </a:solidFill>
              </a:ln>
            </c:spPr>
          </c:marker>
          <c:xVal>
            <c:numRef>
              <c:f>まとめ＆グラフ!$AX$15</c:f>
              <c:numCache/>
            </c:numRef>
          </c:xVal>
          <c:yVal>
            <c:numRef>
              <c:f>まとめ＆グラフ!$AW$15</c:f>
              <c:numCache/>
            </c:numRef>
          </c:yVal>
          <c:smooth val="0"/>
        </c:ser>
        <c:ser>
          <c:idx val="5"/>
          <c:order val="9"/>
          <c:tx>
            <c:strRef>
              <c:f>まとめ＆グラフ!$A$16</c:f>
              <c:strCache>
                <c:ptCount val="1"/>
                <c:pt idx="0">
                  <c:v>理科大ACM</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6600"/>
                </a:solidFill>
              </a:ln>
            </c:spPr>
          </c:marker>
          <c:xVal>
            <c:numRef>
              <c:f>まとめ＆グラフ!$AX$16</c:f>
              <c:numCache/>
            </c:numRef>
          </c:xVal>
          <c:yVal>
            <c:numRef>
              <c:f>まとめ＆グラフ!$AW$16</c:f>
              <c:numCache/>
            </c:numRef>
          </c:yVal>
          <c:smooth val="0"/>
        </c:ser>
        <c:ser>
          <c:idx val="6"/>
          <c:order val="10"/>
          <c:tx>
            <c:strRef>
              <c:f>まとめ＆グラフ!$A$17</c:f>
              <c:strCache>
                <c:ptCount val="1"/>
                <c:pt idx="0">
                  <c:v>工学院大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666699"/>
              </a:solidFill>
              <a:ln>
                <a:solidFill>
                  <a:srgbClr val="666699"/>
                </a:solidFill>
              </a:ln>
            </c:spPr>
          </c:marker>
          <c:xVal>
            <c:numRef>
              <c:f>まとめ＆グラフ!$AX$17</c:f>
              <c:numCache/>
            </c:numRef>
          </c:xVal>
          <c:yVal>
            <c:numRef>
              <c:f>まとめ＆グラフ!$AW$17</c:f>
              <c:numCache/>
            </c:numRef>
          </c:yVal>
          <c:smooth val="0"/>
        </c:ser>
        <c:ser>
          <c:idx val="7"/>
          <c:order val="11"/>
          <c:tx>
            <c:strRef>
              <c:f>まとめ＆グラフ!$A$18</c:f>
              <c:strCache>
                <c:ptCount val="1"/>
                <c:pt idx="0">
                  <c:v>静岡大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93366"/>
              </a:solidFill>
              <a:ln>
                <a:solidFill>
                  <a:srgbClr val="993366"/>
                </a:solidFill>
              </a:ln>
            </c:spPr>
          </c:marker>
          <c:xVal>
            <c:numRef>
              <c:f>まとめ＆グラフ!$Z$18</c:f>
              <c:numCache/>
            </c:numRef>
          </c:xVal>
          <c:yVal>
            <c:numRef>
              <c:f>まとめ＆グラフ!$AW$18</c:f>
              <c:numCache/>
            </c:numRef>
          </c:yVal>
          <c:smooth val="0"/>
        </c:ser>
        <c:ser>
          <c:idx val="8"/>
          <c:order val="12"/>
          <c:tx>
            <c:strRef>
              <c:f>まとめ＆グラフ!$A$19</c:f>
              <c:strCache>
                <c:ptCount val="1"/>
                <c:pt idx="0">
                  <c:v>東京都市大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969696"/>
              </a:solidFill>
              <a:ln>
                <a:solidFill>
                  <a:srgbClr val="99CC00"/>
                </a:solidFill>
              </a:ln>
            </c:spPr>
          </c:marker>
          <c:xVal>
            <c:numRef>
              <c:f>まとめ＆グラフ!$AX$19</c:f>
              <c:numCache/>
            </c:numRef>
          </c:xVal>
          <c:yVal>
            <c:numRef>
              <c:f>まとめ＆グラフ!$AW$19</c:f>
              <c:numCache/>
            </c:numRef>
          </c:yVal>
          <c:smooth val="0"/>
        </c:ser>
        <c:ser>
          <c:idx val="9"/>
          <c:order val="13"/>
          <c:tx>
            <c:strRef>
              <c:f>まとめ＆グラフ!$A$20</c:f>
              <c:strCache>
                <c:ptCount val="1"/>
                <c:pt idx="0">
                  <c:v>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まとめ＆グラフ!$AX$20</c:f>
              <c:numCache/>
            </c:numRef>
          </c:xVal>
          <c:yVal>
            <c:numRef>
              <c:f>まとめ＆グラフ!$AW$20</c:f>
              <c:numCache/>
            </c:numRef>
          </c:yVal>
          <c:smooth val="0"/>
        </c:ser>
        <c:axId val="19583768"/>
        <c:axId val="42036185"/>
      </c:scatterChart>
      <c:valAx>
        <c:axId val="19583768"/>
        <c:scaling>
          <c:orientation val="minMax"/>
        </c:scaling>
        <c:axPos val="b"/>
        <c:title>
          <c:tx>
            <c:rich>
              <a:bodyPr vert="horz" rot="0" anchor="ctr"/>
              <a:lstStyle/>
              <a:p>
                <a:pPr algn="ctr">
                  <a:defRPr/>
                </a:pPr>
                <a:r>
                  <a:rPr lang="en-US" cap="none" sz="1000" b="1" i="0" u="none" baseline="0">
                    <a:solidFill>
                      <a:srgbClr val="000000"/>
                    </a:solidFill>
                    <a:latin typeface="ＭＳ Ｐゴシック"/>
                    <a:ea typeface="ＭＳ Ｐゴシック"/>
                    <a:cs typeface="ＭＳ Ｐゴシック"/>
                  </a:rPr>
                  <a:t>垂直動ファクター比</a:t>
                </a:r>
                <a:r>
                  <a:rPr lang="en-US" cap="none" sz="1000" b="1" i="0" u="none" baseline="0">
                    <a:solidFill>
                      <a:srgbClr val="000000"/>
                    </a:solidFill>
                  </a:rPr>
                  <a:t>(-)</a:t>
                </a:r>
              </a:p>
            </c:rich>
          </c:tx>
          <c:layout>
            <c:manualLayout>
              <c:xMode val="factor"/>
              <c:yMode val="factor"/>
              <c:x val="-0.0025"/>
              <c:y val="0"/>
            </c:manualLayout>
          </c:layout>
          <c:overlay val="0"/>
          <c:spPr>
            <a:noFill/>
            <a:ln w="3175">
              <a:noFill/>
            </a:ln>
          </c:spPr>
        </c:title>
        <c:delete val="0"/>
        <c:numFmt formatCode="0.000_ " sourceLinked="0"/>
        <c:majorTickMark val="none"/>
        <c:minorTickMark val="none"/>
        <c:tickLblPos val="nextTo"/>
        <c:spPr>
          <a:ln w="3175">
            <a:solidFill>
              <a:srgbClr val="808080"/>
            </a:solidFill>
          </a:ln>
        </c:spPr>
        <c:crossAx val="42036185"/>
        <c:crosses val="autoZero"/>
        <c:crossBetween val="midCat"/>
        <c:dispUnits/>
      </c:valAx>
      <c:valAx>
        <c:axId val="42036185"/>
        <c:scaling>
          <c:orientation val="minMax"/>
        </c:scaling>
        <c:axPos val="l"/>
        <c:title>
          <c:tx>
            <c:rich>
              <a:bodyPr vert="horz" rot="-5400000" anchor="ctr"/>
              <a:lstStyle/>
              <a:p>
                <a:pPr algn="ctr">
                  <a:defRPr/>
                </a:pPr>
                <a:r>
                  <a:rPr lang="en-US" cap="none" sz="1000" b="1" i="0" u="none" baseline="0">
                    <a:solidFill>
                      <a:srgbClr val="000000"/>
                    </a:solidFill>
                    <a:latin typeface="ＭＳ Ｐゴシック"/>
                    <a:ea typeface="ＭＳ Ｐゴシック"/>
                    <a:cs typeface="ＭＳ Ｐゴシック"/>
                  </a:rPr>
                  <a:t>垂直尾翼容積</a:t>
                </a:r>
                <a:r>
                  <a:rPr lang="en-US" cap="none" sz="1000" b="1" i="0" u="none" baseline="0">
                    <a:solidFill>
                      <a:srgbClr val="000000"/>
                    </a:solidFill>
                  </a:rPr>
                  <a:t>(-)</a:t>
                </a:r>
              </a:p>
            </c:rich>
          </c:tx>
          <c:layout>
            <c:manualLayout>
              <c:xMode val="factor"/>
              <c:yMode val="factor"/>
              <c:x val="-0.02"/>
              <c:y val="0"/>
            </c:manualLayout>
          </c:layout>
          <c:overlay val="0"/>
          <c:spPr>
            <a:noFill/>
            <a:ln w="3175">
              <a:noFill/>
            </a:ln>
          </c:spPr>
        </c:title>
        <c:majorGridlines>
          <c:spPr>
            <a:ln w="3175">
              <a:solidFill>
                <a:srgbClr val="808080"/>
              </a:solidFill>
            </a:ln>
          </c:spPr>
        </c:majorGridlines>
        <c:delete val="0"/>
        <c:numFmt formatCode="0.000_ " sourceLinked="0"/>
        <c:majorTickMark val="none"/>
        <c:minorTickMark val="none"/>
        <c:tickLblPos val="nextTo"/>
        <c:spPr>
          <a:ln w="3175">
            <a:solidFill>
              <a:srgbClr val="808080"/>
            </a:solidFill>
          </a:ln>
        </c:spPr>
        <c:crossAx val="19583768"/>
        <c:crosses val="autoZero"/>
        <c:crossBetween val="midCat"/>
        <c:dispUnits/>
      </c:valAx>
      <c:spPr>
        <a:solidFill>
          <a:srgbClr val="FFFFFF"/>
        </a:solidFill>
        <a:ln w="3175">
          <a:noFill/>
        </a:ln>
      </c:spPr>
    </c:plotArea>
    <c:legend>
      <c:legendPos val="r"/>
      <c:layout>
        <c:manualLayout>
          <c:xMode val="edge"/>
          <c:yMode val="edge"/>
          <c:x val="0.8005"/>
          <c:y val="0.08925"/>
          <c:w val="0.19125"/>
          <c:h val="0.874"/>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ＭＳ Ｐゴシック"/>
                <a:ea typeface="ＭＳ Ｐゴシック"/>
                <a:cs typeface="ＭＳ Ｐゴシック"/>
              </a:rPr>
              <a:t>設計機体速度</a:t>
            </a:r>
            <a:r>
              <a:rPr lang="en-US" cap="none" sz="1800" b="1" i="0" u="none" baseline="0">
                <a:solidFill>
                  <a:srgbClr val="000000"/>
                </a:solidFill>
              </a:rPr>
              <a:t>‐</a:t>
            </a:r>
            <a:r>
              <a:rPr lang="en-US" cap="none" sz="1800" b="1" i="0" u="none" baseline="0">
                <a:solidFill>
                  <a:srgbClr val="000000"/>
                </a:solidFill>
                <a:latin typeface="ＭＳ Ｐゴシック"/>
                <a:ea typeface="ＭＳ Ｐゴシック"/>
                <a:cs typeface="ＭＳ Ｐゴシック"/>
              </a:rPr>
              <a:t>必要パワー</a:t>
            </a:r>
          </a:p>
        </c:rich>
      </c:tx>
      <c:layout>
        <c:manualLayout>
          <c:xMode val="factor"/>
          <c:yMode val="factor"/>
          <c:x val="-0.002"/>
          <c:y val="-0.013"/>
        </c:manualLayout>
      </c:layout>
      <c:spPr>
        <a:noFill/>
        <a:ln w="3175">
          <a:noFill/>
        </a:ln>
      </c:spPr>
    </c:title>
    <c:plotArea>
      <c:layout>
        <c:manualLayout>
          <c:xMode val="edge"/>
          <c:yMode val="edge"/>
          <c:x val="0.06775"/>
          <c:y val="0.1115"/>
          <c:w val="0.70425"/>
          <c:h val="0.8175"/>
        </c:manualLayout>
      </c:layout>
      <c:scatterChart>
        <c:scatterStyle val="lineMarker"/>
        <c:varyColors val="0"/>
        <c:ser>
          <c:idx val="0"/>
          <c:order val="0"/>
          <c:tx>
            <c:strRef>
              <c:f>まとめ＆グラフ!$A$6</c:f>
              <c:strCache>
                <c:ptCount val="1"/>
                <c:pt idx="0">
                  <c:v>つくば</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まとめ＆グラフ!$O$6</c:f>
              <c:numCache/>
            </c:numRef>
          </c:xVal>
          <c:yVal>
            <c:numRef>
              <c:f>まとめ＆グラフ!$S$6</c:f>
              <c:numCache/>
            </c:numRef>
          </c:yVal>
          <c:smooth val="0"/>
        </c:ser>
        <c:ser>
          <c:idx val="13"/>
          <c:order val="1"/>
          <c:tx>
            <c:strRef>
              <c:f>まとめ＆グラフ!$A$7</c:f>
              <c:strCache>
                <c:ptCount val="1"/>
                <c:pt idx="0">
                  <c:v>首都大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FFCC99"/>
                </a:solidFill>
              </a:ln>
            </c:spPr>
          </c:marker>
          <c:xVal>
            <c:numRef>
              <c:f>まとめ＆グラフ!$O$7</c:f>
              <c:numCache/>
            </c:numRef>
          </c:xVal>
          <c:yVal>
            <c:numRef>
              <c:f>まとめ＆グラフ!$S$7</c:f>
              <c:numCache/>
            </c:numRef>
          </c:yVal>
          <c:smooth val="0"/>
        </c:ser>
        <c:ser>
          <c:idx val="10"/>
          <c:order val="2"/>
          <c:tx>
            <c:strRef>
              <c:f>まとめ＆グラフ!$A$8</c:f>
              <c:strCache>
                <c:ptCount val="1"/>
                <c:pt idx="0">
                  <c:v>創価大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33CCCC"/>
              </a:solidFill>
              <a:ln>
                <a:solidFill>
                  <a:srgbClr val="33CCCC"/>
                </a:solidFill>
              </a:ln>
            </c:spPr>
          </c:marker>
          <c:xVal>
            <c:numRef>
              <c:f>まとめ＆グラフ!$O$8</c:f>
              <c:numCache/>
            </c:numRef>
          </c:xVal>
          <c:yVal>
            <c:numRef>
              <c:f>まとめ＆グラフ!$S$8</c:f>
              <c:numCache/>
            </c:numRef>
          </c:yVal>
          <c:smooth val="0"/>
        </c:ser>
        <c:ser>
          <c:idx val="12"/>
          <c:order val="3"/>
          <c:tx>
            <c:strRef>
              <c:f>まとめ＆グラフ!$A$9</c:f>
              <c:strCache>
                <c:ptCount val="1"/>
                <c:pt idx="0">
                  <c:v>WASA</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C0C0C0"/>
              </a:solidFill>
              <a:ln>
                <a:solidFill>
                  <a:srgbClr val="99CCFF"/>
                </a:solidFill>
              </a:ln>
            </c:spPr>
          </c:marker>
          <c:xVal>
            <c:numRef>
              <c:f>まとめ＆グラフ!$O$9</c:f>
              <c:numCache/>
            </c:numRef>
          </c:xVal>
          <c:yVal>
            <c:numRef>
              <c:f>まとめ＆グラフ!$S$9</c:f>
              <c:numCache/>
            </c:numRef>
          </c:yVal>
          <c:smooth val="0"/>
        </c:ser>
        <c:ser>
          <c:idx val="11"/>
          <c:order val="4"/>
          <c:tx>
            <c:strRef>
              <c:f>まとめ＆グラフ!$A$10</c:f>
              <c:strCache>
                <c:ptCount val="1"/>
                <c:pt idx="0">
                  <c:v>名古屋大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9900"/>
              </a:solidFill>
              <a:ln>
                <a:solidFill>
                  <a:srgbClr val="FF9900"/>
                </a:solidFill>
              </a:ln>
            </c:spPr>
          </c:marker>
          <c:xVal>
            <c:numRef>
              <c:f>まとめ＆グラフ!$O$10</c:f>
              <c:numCache/>
            </c:numRef>
          </c:xVal>
          <c:yVal>
            <c:numRef>
              <c:f>まとめ＆グラフ!$S$10</c:f>
              <c:numCache/>
            </c:numRef>
          </c:yVal>
          <c:smooth val="0"/>
        </c:ser>
        <c:ser>
          <c:idx val="1"/>
          <c:order val="5"/>
          <c:tx>
            <c:strRef>
              <c:f>まとめ＆グラフ!$A$12</c:f>
              <c:strCache>
                <c:ptCount val="1"/>
                <c:pt idx="0">
                  <c:v>東北大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numRef>
              <c:f>まとめ＆グラフ!$O$12</c:f>
              <c:numCache/>
            </c:numRef>
          </c:xVal>
          <c:yVal>
            <c:numRef>
              <c:f>まとめ＆グラフ!$S$12</c:f>
              <c:numCache/>
            </c:numRef>
          </c:yVal>
          <c:smooth val="0"/>
        </c:ser>
        <c:ser>
          <c:idx val="2"/>
          <c:order val="6"/>
          <c:tx>
            <c:strRef>
              <c:f>まとめ＆グラフ!$A$13</c:f>
              <c:strCache>
                <c:ptCount val="1"/>
                <c:pt idx="0">
                  <c:v>東工大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xVal>
            <c:numLit>
              <c:ptCount val="1"/>
              <c:pt idx="0">
                <c:v>7</c:v>
              </c:pt>
            </c:numLit>
          </c:xVal>
          <c:yVal>
            <c:numLit>
              <c:ptCount val="1"/>
              <c:pt idx="0">
                <c:v>240</c:v>
              </c:pt>
            </c:numLit>
          </c:yVal>
          <c:smooth val="0"/>
        </c:ser>
        <c:ser>
          <c:idx val="3"/>
          <c:order val="7"/>
          <c:tx>
            <c:strRef>
              <c:f>まとめ＆グラフ!$A$14</c:f>
              <c:strCache>
                <c:ptCount val="1"/>
                <c:pt idx="0">
                  <c:v>芝浦工大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xVal>
            <c:numRef>
              <c:f>まとめ＆グラフ!$O$14</c:f>
              <c:numCache/>
            </c:numRef>
          </c:xVal>
          <c:yVal>
            <c:numRef>
              <c:f>まとめ＆グラフ!$S$14</c:f>
              <c:numCache/>
            </c:numRef>
          </c:yVal>
          <c:smooth val="0"/>
        </c:ser>
        <c:ser>
          <c:idx val="4"/>
          <c:order val="8"/>
          <c:tx>
            <c:strRef>
              <c:f>まとめ＆グラフ!$A$15</c:f>
              <c:strCache>
                <c:ptCount val="1"/>
                <c:pt idx="0">
                  <c:v>横浜国大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666699"/>
                </a:solidFill>
              </a:ln>
            </c:spPr>
          </c:marker>
          <c:xVal>
            <c:numRef>
              <c:f>まとめ＆グラフ!$O$15</c:f>
              <c:numCache/>
            </c:numRef>
          </c:xVal>
          <c:yVal>
            <c:numRef>
              <c:f>まとめ＆グラフ!$S$15</c:f>
              <c:numCache/>
            </c:numRef>
          </c:yVal>
          <c:smooth val="0"/>
        </c:ser>
        <c:ser>
          <c:idx val="5"/>
          <c:order val="9"/>
          <c:tx>
            <c:strRef>
              <c:f>まとめ＆グラフ!$A$16</c:f>
              <c:strCache>
                <c:ptCount val="1"/>
                <c:pt idx="0">
                  <c:v>理科大ACM</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6600"/>
                </a:solidFill>
              </a:ln>
            </c:spPr>
          </c:marker>
          <c:xVal>
            <c:numRef>
              <c:f>まとめ＆グラフ!$O$16</c:f>
              <c:numCache/>
            </c:numRef>
          </c:xVal>
          <c:yVal>
            <c:numRef>
              <c:f>まとめ＆グラフ!$S$16</c:f>
              <c:numCache/>
            </c:numRef>
          </c:yVal>
          <c:smooth val="0"/>
        </c:ser>
        <c:ser>
          <c:idx val="6"/>
          <c:order val="10"/>
          <c:tx>
            <c:strRef>
              <c:f>まとめ＆グラフ!$A$17</c:f>
              <c:strCache>
                <c:ptCount val="1"/>
                <c:pt idx="0">
                  <c:v>工学院大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666699"/>
              </a:solidFill>
              <a:ln>
                <a:solidFill>
                  <a:srgbClr val="666699"/>
                </a:solidFill>
              </a:ln>
            </c:spPr>
          </c:marker>
          <c:xVal>
            <c:numRef>
              <c:f>まとめ＆グラフ!$O$17</c:f>
              <c:numCache/>
            </c:numRef>
          </c:xVal>
          <c:yVal>
            <c:numRef>
              <c:f>まとめ＆グラフ!$S$17</c:f>
              <c:numCache/>
            </c:numRef>
          </c:yVal>
          <c:smooth val="0"/>
        </c:ser>
        <c:ser>
          <c:idx val="7"/>
          <c:order val="11"/>
          <c:tx>
            <c:strRef>
              <c:f>まとめ＆グラフ!$A$18</c:f>
              <c:strCache>
                <c:ptCount val="1"/>
                <c:pt idx="0">
                  <c:v>静岡大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93366"/>
              </a:solidFill>
              <a:ln>
                <a:solidFill>
                  <a:srgbClr val="993366"/>
                </a:solidFill>
              </a:ln>
            </c:spPr>
          </c:marker>
          <c:xVal>
            <c:numRef>
              <c:f>まとめ＆グラフ!$O$18</c:f>
              <c:numCache/>
            </c:numRef>
          </c:xVal>
          <c:yVal>
            <c:numRef>
              <c:f>まとめ＆グラフ!$S$18</c:f>
              <c:numCache/>
            </c:numRef>
          </c:yVal>
          <c:smooth val="0"/>
        </c:ser>
        <c:ser>
          <c:idx val="8"/>
          <c:order val="12"/>
          <c:tx>
            <c:strRef>
              <c:f>まとめ＆グラフ!$A$19</c:f>
              <c:strCache>
                <c:ptCount val="1"/>
                <c:pt idx="0">
                  <c:v>東京都市大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969696"/>
              </a:solidFill>
              <a:ln>
                <a:solidFill>
                  <a:srgbClr val="99CC00"/>
                </a:solidFill>
              </a:ln>
            </c:spPr>
          </c:marker>
          <c:xVal>
            <c:numRef>
              <c:f>まとめ＆グラフ!$O$19</c:f>
              <c:numCache/>
            </c:numRef>
          </c:xVal>
          <c:yVal>
            <c:numRef>
              <c:f>まとめ＆グラフ!$S$19</c:f>
              <c:numCache/>
            </c:numRef>
          </c:yVal>
          <c:smooth val="0"/>
        </c:ser>
        <c:ser>
          <c:idx val="9"/>
          <c:order val="13"/>
          <c:tx>
            <c:strRef>
              <c:f>まとめ＆グラフ!$A$20</c:f>
              <c:strCache>
                <c:ptCount val="1"/>
                <c:pt idx="0">
                  <c:v>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まとめ＆グラフ!$O$20</c:f>
              <c:numCache/>
            </c:numRef>
          </c:xVal>
          <c:yVal>
            <c:numRef>
              <c:f>まとめ＆グラフ!$S$20</c:f>
              <c:numCache/>
            </c:numRef>
          </c:yVal>
          <c:smooth val="0"/>
        </c:ser>
        <c:axId val="42781346"/>
        <c:axId val="49487795"/>
      </c:scatterChart>
      <c:valAx>
        <c:axId val="42781346"/>
        <c:scaling>
          <c:orientation val="minMax"/>
          <c:min val="6"/>
        </c:scaling>
        <c:axPos val="b"/>
        <c:title>
          <c:tx>
            <c:rich>
              <a:bodyPr vert="horz" rot="0" anchor="ctr"/>
              <a:lstStyle/>
              <a:p>
                <a:pPr algn="ctr">
                  <a:defRPr/>
                </a:pPr>
                <a:r>
                  <a:rPr lang="en-US" cap="none" sz="1000" b="1" i="0" u="none" baseline="0">
                    <a:solidFill>
                      <a:srgbClr val="000000"/>
                    </a:solidFill>
                    <a:latin typeface="ＭＳ Ｐゴシック"/>
                    <a:ea typeface="ＭＳ Ｐゴシック"/>
                    <a:cs typeface="ＭＳ Ｐゴシック"/>
                  </a:rPr>
                  <a:t>機体速度（</a:t>
                </a:r>
                <a:r>
                  <a:rPr lang="en-US" cap="none" sz="1000" b="1" i="0" u="none" baseline="0">
                    <a:solidFill>
                      <a:srgbClr val="000000"/>
                    </a:solidFill>
                  </a:rPr>
                  <a:t>m/s</a:t>
                </a:r>
                <a:r>
                  <a:rPr lang="en-US" cap="none" sz="1000" b="1" i="0" u="none" baseline="0">
                    <a:solidFill>
                      <a:srgbClr val="000000"/>
                    </a:solidFill>
                    <a:latin typeface="ＭＳ Ｐゴシック"/>
                    <a:ea typeface="ＭＳ Ｐゴシック"/>
                    <a:cs typeface="ＭＳ Ｐゴシック"/>
                  </a:rPr>
                  <a:t>）</a:t>
                </a:r>
              </a:p>
            </c:rich>
          </c:tx>
          <c:layout>
            <c:manualLayout>
              <c:xMode val="factor"/>
              <c:yMode val="factor"/>
              <c:x val="-0.00175"/>
              <c:y val="0.001"/>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49487795"/>
        <c:crosses val="autoZero"/>
        <c:crossBetween val="midCat"/>
        <c:dispUnits/>
      </c:valAx>
      <c:valAx>
        <c:axId val="49487795"/>
        <c:scaling>
          <c:orientation val="minMax"/>
          <c:max val="700"/>
        </c:scaling>
        <c:axPos val="l"/>
        <c:title>
          <c:tx>
            <c:rich>
              <a:bodyPr vert="horz" rot="-5400000" anchor="ctr"/>
              <a:lstStyle/>
              <a:p>
                <a:pPr algn="ctr">
                  <a:defRPr/>
                </a:pPr>
                <a:r>
                  <a:rPr lang="en-US" cap="none" sz="1000" b="1" i="0" u="none" baseline="0">
                    <a:solidFill>
                      <a:srgbClr val="000000"/>
                    </a:solidFill>
                    <a:latin typeface="ＭＳ Ｐゴシック"/>
                    <a:ea typeface="ＭＳ Ｐゴシック"/>
                    <a:cs typeface="ＭＳ Ｐゴシック"/>
                  </a:rPr>
                  <a:t>必要パワー（</a:t>
                </a:r>
                <a:r>
                  <a:rPr lang="en-US" cap="none" sz="1000" b="1" i="0" u="none" baseline="0">
                    <a:solidFill>
                      <a:srgbClr val="000000"/>
                    </a:solidFill>
                  </a:rPr>
                  <a:t>W</a:t>
                </a:r>
                <a:r>
                  <a:rPr lang="en-US" cap="none" sz="1000" b="1" i="0" u="none" baseline="0">
                    <a:solidFill>
                      <a:srgbClr val="000000"/>
                    </a:solidFill>
                    <a:latin typeface="ＭＳ Ｐゴシック"/>
                    <a:ea typeface="ＭＳ Ｐゴシック"/>
                    <a:cs typeface="ＭＳ Ｐゴシック"/>
                  </a:rPr>
                  <a:t>）</a:t>
                </a:r>
              </a:p>
            </c:rich>
          </c:tx>
          <c:layout>
            <c:manualLayout>
              <c:xMode val="factor"/>
              <c:yMode val="factor"/>
              <c:x val="-0.0105"/>
              <c:y val="0.001"/>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2781346"/>
        <c:crosses val="autoZero"/>
        <c:crossBetween val="midCat"/>
        <c:dispUnits/>
      </c:valAx>
      <c:spPr>
        <a:solidFill>
          <a:srgbClr val="FFFFFF"/>
        </a:solidFill>
        <a:ln w="3175">
          <a:noFill/>
        </a:ln>
      </c:spPr>
    </c:plotArea>
    <c:legend>
      <c:legendPos val="r"/>
      <c:layout>
        <c:manualLayout>
          <c:xMode val="edge"/>
          <c:yMode val="edge"/>
          <c:x val="0.8005"/>
          <c:y val="0.06"/>
          <c:w val="0.189"/>
          <c:h val="0.90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TF</a:t>
            </a:r>
            <a:r>
              <a:rPr lang="en-US" cap="none" sz="1800" b="1" i="0" u="none" baseline="0">
                <a:solidFill>
                  <a:srgbClr val="000000"/>
                </a:solidFill>
                <a:latin typeface="ＭＳ Ｐゴシック"/>
                <a:ea typeface="ＭＳ Ｐゴシック"/>
                <a:cs typeface="ＭＳ Ｐゴシック"/>
              </a:rPr>
              <a:t>実績</a:t>
            </a:r>
            <a:r>
              <a:rPr lang="en-US" cap="none" sz="1800" b="1" i="0" u="none" baseline="0">
                <a:solidFill>
                  <a:srgbClr val="000000"/>
                </a:solidFill>
              </a:rPr>
              <a:t>‐</a:t>
            </a:r>
            <a:r>
              <a:rPr lang="en-US" cap="none" sz="1800" b="1" i="0" u="none" baseline="0">
                <a:solidFill>
                  <a:srgbClr val="000000"/>
                </a:solidFill>
                <a:latin typeface="ＭＳ Ｐゴシック"/>
                <a:ea typeface="ＭＳ Ｐゴシック"/>
                <a:cs typeface="ＭＳ Ｐゴシック"/>
              </a:rPr>
              <a:t>大会記録</a:t>
            </a:r>
          </a:p>
        </c:rich>
      </c:tx>
      <c:layout>
        <c:manualLayout>
          <c:xMode val="factor"/>
          <c:yMode val="factor"/>
          <c:x val="-0.002"/>
          <c:y val="-0.013"/>
        </c:manualLayout>
      </c:layout>
      <c:spPr>
        <a:noFill/>
        <a:ln w="3175">
          <a:noFill/>
        </a:ln>
      </c:spPr>
    </c:title>
    <c:plotArea>
      <c:layout>
        <c:manualLayout>
          <c:xMode val="edge"/>
          <c:yMode val="edge"/>
          <c:x val="0.067"/>
          <c:y val="0.1115"/>
          <c:w val="0.70825"/>
          <c:h val="0.8175"/>
        </c:manualLayout>
      </c:layout>
      <c:scatterChart>
        <c:scatterStyle val="lineMarker"/>
        <c:varyColors val="0"/>
        <c:ser>
          <c:idx val="0"/>
          <c:order val="0"/>
          <c:tx>
            <c:strRef>
              <c:f>まとめ＆グラフ!$A$6</c:f>
              <c:strCache>
                <c:ptCount val="1"/>
                <c:pt idx="0">
                  <c:v>つくば</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まとめ＆グラフ!$M$26</c:f>
              <c:numCache/>
            </c:numRef>
          </c:xVal>
          <c:yVal>
            <c:numLit>
              <c:ptCount val="1"/>
              <c:pt idx="0">
                <c:v>1</c:v>
              </c:pt>
            </c:numLit>
          </c:yVal>
          <c:smooth val="0"/>
        </c:ser>
        <c:ser>
          <c:idx val="13"/>
          <c:order val="1"/>
          <c:tx>
            <c:strRef>
              <c:f>まとめ＆グラフ!$A$27</c:f>
              <c:strCache>
                <c:ptCount val="1"/>
                <c:pt idx="0">
                  <c:v>首都大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FFCC99"/>
                </a:solidFill>
              </a:ln>
            </c:spPr>
          </c:marker>
          <c:xVal>
            <c:numRef>
              <c:f>まとめ＆グラフ!$M$27</c:f>
              <c:numCache/>
            </c:numRef>
          </c:xVal>
          <c:yVal>
            <c:numLit>
              <c:ptCount val="1"/>
              <c:pt idx="0">
                <c:v>1</c:v>
              </c:pt>
            </c:numLit>
          </c:yVal>
          <c:smooth val="0"/>
        </c:ser>
        <c:ser>
          <c:idx val="10"/>
          <c:order val="2"/>
          <c:tx>
            <c:strRef>
              <c:f>まとめ＆グラフ!$A$8</c:f>
              <c:strCache>
                <c:ptCount val="1"/>
                <c:pt idx="0">
                  <c:v>創価大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33CCCC"/>
              </a:solidFill>
              <a:ln>
                <a:solidFill>
                  <a:srgbClr val="33CCCC"/>
                </a:solidFill>
              </a:ln>
            </c:spPr>
          </c:marker>
          <c:xVal>
            <c:numRef>
              <c:f>まとめ＆グラフ!$M$28</c:f>
              <c:numCache/>
            </c:numRef>
          </c:xVal>
          <c:yVal>
            <c:numLit>
              <c:ptCount val="1"/>
              <c:pt idx="0">
                <c:v>0</c:v>
              </c:pt>
            </c:numLit>
          </c:yVal>
          <c:smooth val="0"/>
        </c:ser>
        <c:ser>
          <c:idx val="12"/>
          <c:order val="3"/>
          <c:tx>
            <c:strRef>
              <c:f>まとめ＆グラフ!$A$29</c:f>
              <c:strCache>
                <c:ptCount val="1"/>
                <c:pt idx="0">
                  <c:v>WASA</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C0C0C0"/>
              </a:solidFill>
              <a:ln>
                <a:solidFill>
                  <a:srgbClr val="99CCFF"/>
                </a:solidFill>
              </a:ln>
            </c:spPr>
          </c:marker>
          <c:xVal>
            <c:numRef>
              <c:f>まとめ＆グラフ!$M$27</c:f>
              <c:numCache/>
            </c:numRef>
          </c:xVal>
          <c:yVal>
            <c:numLit>
              <c:ptCount val="1"/>
              <c:pt idx="0">
                <c:v>0</c:v>
              </c:pt>
            </c:numLit>
          </c:yVal>
          <c:smooth val="0"/>
        </c:ser>
        <c:ser>
          <c:idx val="11"/>
          <c:order val="4"/>
          <c:tx>
            <c:strRef>
              <c:f>まとめ＆グラフ!$A$10</c:f>
              <c:strCache>
                <c:ptCount val="1"/>
                <c:pt idx="0">
                  <c:v>名古屋大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9900"/>
              </a:solidFill>
              <a:ln>
                <a:solidFill>
                  <a:srgbClr val="FF9900"/>
                </a:solidFill>
              </a:ln>
            </c:spPr>
          </c:marker>
          <c:xVal>
            <c:numRef>
              <c:f>まとめ＆グラフ!$M$30</c:f>
              <c:numCache/>
            </c:numRef>
          </c:xVal>
          <c:yVal>
            <c:numLit>
              <c:ptCount val="1"/>
              <c:pt idx="0">
                <c:v>0.8</c:v>
              </c:pt>
            </c:numLit>
          </c:yVal>
          <c:smooth val="0"/>
        </c:ser>
        <c:ser>
          <c:idx val="1"/>
          <c:order val="5"/>
          <c:tx>
            <c:strRef>
              <c:f>まとめ＆グラフ!$A$12</c:f>
              <c:strCache>
                <c:ptCount val="1"/>
                <c:pt idx="0">
                  <c:v>東北大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numRef>
              <c:f>まとめ＆グラフ!$M$32</c:f>
              <c:numCache/>
            </c:numRef>
          </c:xVal>
          <c:yVal>
            <c:numRef>
              <c:f>まとめ＆グラフ!$D$12</c:f>
              <c:numCache/>
            </c:numRef>
          </c:yVal>
          <c:smooth val="0"/>
        </c:ser>
        <c:ser>
          <c:idx val="2"/>
          <c:order val="6"/>
          <c:tx>
            <c:strRef>
              <c:f>まとめ＆グラフ!$A$13</c:f>
              <c:strCache>
                <c:ptCount val="1"/>
                <c:pt idx="0">
                  <c:v>東工大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xVal>
            <c:numRef>
              <c:f>まとめ＆グラフ!$M$33</c:f>
              <c:numCache/>
            </c:numRef>
          </c:xVal>
          <c:yVal>
            <c:numRef>
              <c:f>まとめ＆グラフ!$D$13</c:f>
              <c:numCache/>
            </c:numRef>
          </c:yVal>
          <c:smooth val="0"/>
        </c:ser>
        <c:ser>
          <c:idx val="3"/>
          <c:order val="7"/>
          <c:tx>
            <c:strRef>
              <c:f>まとめ＆グラフ!$A$14</c:f>
              <c:strCache>
                <c:ptCount val="1"/>
                <c:pt idx="0">
                  <c:v>芝浦工大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xVal>
            <c:numRef>
              <c:f>まとめ＆グラフ!$M$34</c:f>
              <c:numCache/>
            </c:numRef>
          </c:xVal>
          <c:yVal>
            <c:numRef>
              <c:f>まとめ＆グラフ!$D$14</c:f>
              <c:numCache/>
            </c:numRef>
          </c:yVal>
          <c:smooth val="0"/>
        </c:ser>
        <c:ser>
          <c:idx val="4"/>
          <c:order val="8"/>
          <c:tx>
            <c:strRef>
              <c:f>まとめ＆グラフ!$A$15</c:f>
              <c:strCache>
                <c:ptCount val="1"/>
                <c:pt idx="0">
                  <c:v>横浜国大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666699"/>
                </a:solidFill>
              </a:ln>
            </c:spPr>
          </c:marker>
          <c:xVal>
            <c:numRef>
              <c:f>まとめ＆グラフ!$M$35</c:f>
              <c:numCache/>
            </c:numRef>
          </c:xVal>
          <c:yVal>
            <c:numRef>
              <c:f>まとめ＆グラフ!$D$15</c:f>
              <c:numCache/>
            </c:numRef>
          </c:yVal>
          <c:smooth val="0"/>
        </c:ser>
        <c:ser>
          <c:idx val="5"/>
          <c:order val="9"/>
          <c:tx>
            <c:strRef>
              <c:f>まとめ＆グラフ!$A$16</c:f>
              <c:strCache>
                <c:ptCount val="1"/>
                <c:pt idx="0">
                  <c:v>理科大ACM</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6600"/>
                </a:solidFill>
              </a:ln>
            </c:spPr>
          </c:marker>
          <c:xVal>
            <c:numRef>
              <c:f>まとめ＆グラフ!$M$37</c:f>
              <c:numCache/>
            </c:numRef>
          </c:xVal>
          <c:yVal>
            <c:numLit>
              <c:ptCount val="1"/>
              <c:pt idx="0">
                <c:v>0</c:v>
              </c:pt>
            </c:numLit>
          </c:yVal>
          <c:smooth val="0"/>
        </c:ser>
        <c:ser>
          <c:idx val="6"/>
          <c:order val="10"/>
          <c:tx>
            <c:strRef>
              <c:f>まとめ＆グラフ!$A$17</c:f>
              <c:strCache>
                <c:ptCount val="1"/>
                <c:pt idx="0">
                  <c:v>工学院大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666699"/>
              </a:solidFill>
              <a:ln>
                <a:solidFill>
                  <a:srgbClr val="666699"/>
                </a:solidFill>
              </a:ln>
            </c:spPr>
          </c:marker>
          <c:xVal>
            <c:numRef>
              <c:f>まとめ＆グラフ!$M$37</c:f>
              <c:numCache/>
            </c:numRef>
          </c:xVal>
          <c:yVal>
            <c:numLit>
              <c:ptCount val="1"/>
              <c:pt idx="0">
                <c:v>0</c:v>
              </c:pt>
            </c:numLit>
          </c:yVal>
          <c:smooth val="0"/>
        </c:ser>
        <c:ser>
          <c:idx val="7"/>
          <c:order val="11"/>
          <c:tx>
            <c:strRef>
              <c:f>まとめ＆グラフ!$A$18</c:f>
              <c:strCache>
                <c:ptCount val="1"/>
                <c:pt idx="0">
                  <c:v>静岡大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93366"/>
              </a:solidFill>
              <a:ln>
                <a:solidFill>
                  <a:srgbClr val="993366"/>
                </a:solidFill>
              </a:ln>
            </c:spPr>
          </c:marker>
          <c:xVal>
            <c:numRef>
              <c:f>まとめ＆グラフ!$M$38</c:f>
              <c:numCache/>
            </c:numRef>
          </c:xVal>
          <c:yVal>
            <c:numLit>
              <c:ptCount val="1"/>
              <c:pt idx="0">
                <c:v>0</c:v>
              </c:pt>
            </c:numLit>
          </c:yVal>
          <c:smooth val="0"/>
        </c:ser>
        <c:ser>
          <c:idx val="8"/>
          <c:order val="12"/>
          <c:tx>
            <c:strRef>
              <c:f>まとめ＆グラフ!$A$19</c:f>
              <c:strCache>
                <c:ptCount val="1"/>
                <c:pt idx="0">
                  <c:v>東京都市大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969696"/>
              </a:solidFill>
              <a:ln>
                <a:solidFill>
                  <a:srgbClr val="99CC00"/>
                </a:solidFill>
              </a:ln>
            </c:spPr>
          </c:marker>
          <c:xVal>
            <c:numRef>
              <c:f>まとめ＆グラフ!$M$39</c:f>
              <c:numCache/>
            </c:numRef>
          </c:xVal>
          <c:yVal>
            <c:numLit>
              <c:ptCount val="1"/>
              <c:pt idx="0">
                <c:v>0</c:v>
              </c:pt>
            </c:numLit>
          </c:yVal>
          <c:smooth val="0"/>
        </c:ser>
        <c:ser>
          <c:idx val="9"/>
          <c:order val="13"/>
          <c:tx>
            <c:strRef>
              <c:f>まとめ＆グラフ!$A$20</c:f>
              <c:strCache>
                <c:ptCount val="1"/>
                <c:pt idx="0">
                  <c:v>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まとめ＆グラフ!$M$40</c:f>
              <c:numCache/>
            </c:numRef>
          </c:xVal>
          <c:yVal>
            <c:numLit>
              <c:ptCount val="1"/>
              <c:pt idx="0">
                <c:v>0.5</c:v>
              </c:pt>
            </c:numLit>
          </c:yVal>
          <c:smooth val="0"/>
        </c:ser>
        <c:axId val="42736972"/>
        <c:axId val="49088429"/>
      </c:scatterChart>
      <c:valAx>
        <c:axId val="42736972"/>
        <c:scaling>
          <c:orientation val="minMax"/>
          <c:max val="30"/>
          <c:min val="0"/>
        </c:scaling>
        <c:axPos val="b"/>
        <c:title>
          <c:tx>
            <c:rich>
              <a:bodyPr vert="horz" rot="0" anchor="ctr"/>
              <a:lstStyle/>
              <a:p>
                <a:pPr algn="ctr">
                  <a:defRPr/>
                </a:pPr>
                <a:r>
                  <a:rPr lang="en-US" cap="none" sz="1000" b="1" i="0" u="none" baseline="0">
                    <a:solidFill>
                      <a:srgbClr val="000000"/>
                    </a:solidFill>
                  </a:rPr>
                  <a:t>TF</a:t>
                </a:r>
                <a:r>
                  <a:rPr lang="en-US" cap="none" sz="1000" b="1" i="0" u="none" baseline="0">
                    <a:solidFill>
                      <a:srgbClr val="000000"/>
                    </a:solidFill>
                    <a:latin typeface="ＭＳ Ｐゴシック"/>
                    <a:ea typeface="ＭＳ Ｐゴシック"/>
                    <a:cs typeface="ＭＳ Ｐゴシック"/>
                  </a:rPr>
                  <a:t>総飛行距離（㎞）</a:t>
                </a:r>
              </a:p>
            </c:rich>
          </c:tx>
          <c:layout>
            <c:manualLayout>
              <c:xMode val="factor"/>
              <c:yMode val="factor"/>
              <c:x val="-0.0017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49088429"/>
        <c:crosses val="autoZero"/>
        <c:crossBetween val="midCat"/>
        <c:dispUnits/>
      </c:valAx>
      <c:valAx>
        <c:axId val="49088429"/>
        <c:scaling>
          <c:orientation val="minMax"/>
          <c:max val="19"/>
          <c:min val="0"/>
        </c:scaling>
        <c:axPos val="l"/>
        <c:title>
          <c:tx>
            <c:rich>
              <a:bodyPr vert="horz" rot="-5400000" anchor="ctr"/>
              <a:lstStyle/>
              <a:p>
                <a:pPr algn="ctr">
                  <a:defRPr/>
                </a:pPr>
                <a:r>
                  <a:rPr lang="en-US" cap="none" sz="1000" b="1" i="0" u="none" baseline="0">
                    <a:solidFill>
                      <a:srgbClr val="000000"/>
                    </a:solidFill>
                    <a:latin typeface="ＭＳ Ｐゴシック"/>
                    <a:ea typeface="ＭＳ Ｐゴシック"/>
                    <a:cs typeface="ＭＳ Ｐゴシック"/>
                  </a:rPr>
                  <a:t>大会実績（㎞）</a:t>
                </a:r>
              </a:p>
            </c:rich>
          </c:tx>
          <c:layout>
            <c:manualLayout>
              <c:xMode val="factor"/>
              <c:yMode val="factor"/>
              <c:x val="-0.00525"/>
              <c:y val="0.001"/>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2736972"/>
        <c:crosses val="autoZero"/>
        <c:crossBetween val="midCat"/>
        <c:dispUnits/>
      </c:valAx>
      <c:spPr>
        <a:solidFill>
          <a:srgbClr val="FFFFFF"/>
        </a:solidFill>
        <a:ln w="3175">
          <a:noFill/>
        </a:ln>
      </c:spPr>
    </c:plotArea>
    <c:legend>
      <c:legendPos val="r"/>
      <c:layout>
        <c:manualLayout>
          <c:xMode val="edge"/>
          <c:yMode val="edge"/>
          <c:x val="0.8005"/>
          <c:y val="0.0755"/>
          <c:w val="0.19125"/>
          <c:h val="0.88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TF</a:t>
            </a:r>
            <a:r>
              <a:rPr lang="en-US" cap="none" sz="1800" b="1" i="0" u="none" baseline="0">
                <a:solidFill>
                  <a:srgbClr val="000000"/>
                </a:solidFill>
                <a:latin typeface="ＭＳ Ｐゴシック"/>
                <a:ea typeface="ＭＳ Ｐゴシック"/>
                <a:cs typeface="ＭＳ Ｐゴシック"/>
              </a:rPr>
              <a:t>実績</a:t>
            </a:r>
            <a:r>
              <a:rPr lang="en-US" cap="none" sz="1800" b="1" i="0" u="none" baseline="0">
                <a:solidFill>
                  <a:srgbClr val="000000"/>
                </a:solidFill>
              </a:rPr>
              <a:t>‐</a:t>
            </a:r>
            <a:r>
              <a:rPr lang="en-US" cap="none" sz="1800" b="1" i="0" u="none" baseline="0">
                <a:solidFill>
                  <a:srgbClr val="000000"/>
                </a:solidFill>
                <a:latin typeface="ＭＳ Ｐゴシック"/>
                <a:ea typeface="ＭＳ Ｐゴシック"/>
                <a:cs typeface="ＭＳ Ｐゴシック"/>
              </a:rPr>
              <a:t>大会記録</a:t>
            </a:r>
          </a:p>
        </c:rich>
      </c:tx>
      <c:layout>
        <c:manualLayout>
          <c:xMode val="factor"/>
          <c:yMode val="factor"/>
          <c:x val="-0.00225"/>
          <c:y val="-0.013"/>
        </c:manualLayout>
      </c:layout>
      <c:spPr>
        <a:noFill/>
        <a:ln w="3175">
          <a:noFill/>
        </a:ln>
      </c:spPr>
    </c:title>
    <c:plotArea>
      <c:layout>
        <c:manualLayout>
          <c:xMode val="edge"/>
          <c:yMode val="edge"/>
          <c:x val="0.06825"/>
          <c:y val="0.111"/>
          <c:w val="0.70325"/>
          <c:h val="0.7465"/>
        </c:manualLayout>
      </c:layout>
      <c:scatterChart>
        <c:scatterStyle val="lineMarker"/>
        <c:varyColors val="0"/>
        <c:ser>
          <c:idx val="0"/>
          <c:order val="0"/>
          <c:tx>
            <c:strRef>
              <c:f>まとめ＆グラフ!$A$6</c:f>
              <c:strCache>
                <c:ptCount val="1"/>
                <c:pt idx="0">
                  <c:v>つくば</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まとめ＆グラフ!$AB$26</c:f>
              <c:numCache/>
            </c:numRef>
          </c:xVal>
          <c:yVal>
            <c:numLit>
              <c:ptCount val="1"/>
              <c:pt idx="0">
                <c:v>1</c:v>
              </c:pt>
            </c:numLit>
          </c:yVal>
          <c:smooth val="0"/>
        </c:ser>
        <c:ser>
          <c:idx val="13"/>
          <c:order val="1"/>
          <c:tx>
            <c:strRef>
              <c:f>まとめ＆グラフ!$A$27</c:f>
              <c:strCache>
                <c:ptCount val="1"/>
                <c:pt idx="0">
                  <c:v>首都大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FFCC99"/>
                </a:solidFill>
              </a:ln>
            </c:spPr>
          </c:marker>
          <c:xVal>
            <c:numRef>
              <c:f>まとめ＆グラフ!$AB$27</c:f>
              <c:numCache/>
            </c:numRef>
          </c:xVal>
          <c:yVal>
            <c:numLit>
              <c:ptCount val="1"/>
              <c:pt idx="0">
                <c:v>1</c:v>
              </c:pt>
            </c:numLit>
          </c:yVal>
          <c:smooth val="0"/>
        </c:ser>
        <c:ser>
          <c:idx val="10"/>
          <c:order val="2"/>
          <c:tx>
            <c:strRef>
              <c:f>まとめ＆グラフ!$A$8</c:f>
              <c:strCache>
                <c:ptCount val="1"/>
                <c:pt idx="0">
                  <c:v>創価大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33CCCC"/>
              </a:solidFill>
              <a:ln>
                <a:solidFill>
                  <a:srgbClr val="33CCCC"/>
                </a:solidFill>
              </a:ln>
            </c:spPr>
          </c:marker>
          <c:xVal>
            <c:numRef>
              <c:f>まとめ＆グラフ!$AB$28</c:f>
              <c:numCache/>
            </c:numRef>
          </c:xVal>
          <c:yVal>
            <c:numLit>
              <c:ptCount val="1"/>
              <c:pt idx="0">
                <c:v>0</c:v>
              </c:pt>
            </c:numLit>
          </c:yVal>
          <c:smooth val="0"/>
        </c:ser>
        <c:ser>
          <c:idx val="12"/>
          <c:order val="3"/>
          <c:tx>
            <c:strRef>
              <c:f>まとめ＆グラフ!$A$29</c:f>
              <c:strCache>
                <c:ptCount val="1"/>
                <c:pt idx="0">
                  <c:v>WASA</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C0C0C0"/>
              </a:solidFill>
              <a:ln>
                <a:solidFill>
                  <a:srgbClr val="99CCFF"/>
                </a:solidFill>
              </a:ln>
            </c:spPr>
          </c:marker>
          <c:xVal>
            <c:numRef>
              <c:f>まとめ＆グラフ!$AB$29</c:f>
              <c:numCache/>
            </c:numRef>
          </c:xVal>
          <c:yVal>
            <c:numLit>
              <c:ptCount val="1"/>
              <c:pt idx="0">
                <c:v>0</c:v>
              </c:pt>
            </c:numLit>
          </c:yVal>
          <c:smooth val="0"/>
        </c:ser>
        <c:ser>
          <c:idx val="11"/>
          <c:order val="4"/>
          <c:tx>
            <c:strRef>
              <c:f>まとめ＆グラフ!$A$10</c:f>
              <c:strCache>
                <c:ptCount val="1"/>
                <c:pt idx="0">
                  <c:v>名古屋大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9900"/>
              </a:solidFill>
              <a:ln>
                <a:solidFill>
                  <a:srgbClr val="FF9900"/>
                </a:solidFill>
              </a:ln>
            </c:spPr>
          </c:marker>
          <c:xVal>
            <c:numRef>
              <c:f>まとめ＆グラフ!$AB$30</c:f>
              <c:numCache/>
            </c:numRef>
          </c:xVal>
          <c:yVal>
            <c:numLit>
              <c:ptCount val="1"/>
              <c:pt idx="0">
                <c:v>0.8</c:v>
              </c:pt>
            </c:numLit>
          </c:yVal>
          <c:smooth val="0"/>
        </c:ser>
        <c:ser>
          <c:idx val="1"/>
          <c:order val="5"/>
          <c:tx>
            <c:strRef>
              <c:f>まとめ＆グラフ!$A$12</c:f>
              <c:strCache>
                <c:ptCount val="1"/>
                <c:pt idx="0">
                  <c:v>東北大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numRef>
              <c:f>まとめ＆グラフ!$AB$32</c:f>
              <c:numCache/>
            </c:numRef>
          </c:xVal>
          <c:yVal>
            <c:numRef>
              <c:f>まとめ＆グラフ!$D$12</c:f>
              <c:numCache/>
            </c:numRef>
          </c:yVal>
          <c:smooth val="0"/>
        </c:ser>
        <c:ser>
          <c:idx val="2"/>
          <c:order val="6"/>
          <c:tx>
            <c:strRef>
              <c:f>まとめ＆グラフ!$A$13</c:f>
              <c:strCache>
                <c:ptCount val="1"/>
                <c:pt idx="0">
                  <c:v>東工大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xVal>
            <c:numRef>
              <c:f>まとめ＆グラフ!$AB$33</c:f>
              <c:numCache/>
            </c:numRef>
          </c:xVal>
          <c:yVal>
            <c:numRef>
              <c:f>まとめ＆グラフ!$D$13</c:f>
              <c:numCache/>
            </c:numRef>
          </c:yVal>
          <c:smooth val="0"/>
        </c:ser>
        <c:ser>
          <c:idx val="3"/>
          <c:order val="7"/>
          <c:tx>
            <c:strRef>
              <c:f>まとめ＆グラフ!$A$14</c:f>
              <c:strCache>
                <c:ptCount val="1"/>
                <c:pt idx="0">
                  <c:v>芝浦工大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xVal>
            <c:numRef>
              <c:f>まとめ＆グラフ!$AB$34</c:f>
              <c:numCache/>
            </c:numRef>
          </c:xVal>
          <c:yVal>
            <c:numRef>
              <c:f>まとめ＆グラフ!$D$14</c:f>
              <c:numCache/>
            </c:numRef>
          </c:yVal>
          <c:smooth val="0"/>
        </c:ser>
        <c:ser>
          <c:idx val="4"/>
          <c:order val="8"/>
          <c:tx>
            <c:strRef>
              <c:f>まとめ＆グラフ!$A$15</c:f>
              <c:strCache>
                <c:ptCount val="1"/>
                <c:pt idx="0">
                  <c:v>横浜国大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666699"/>
                </a:solidFill>
              </a:ln>
            </c:spPr>
          </c:marker>
          <c:xVal>
            <c:numRef>
              <c:f>まとめ＆グラフ!$AB$35</c:f>
              <c:numCache/>
            </c:numRef>
          </c:xVal>
          <c:yVal>
            <c:numRef>
              <c:f>まとめ＆グラフ!$D$15</c:f>
              <c:numCache/>
            </c:numRef>
          </c:yVal>
          <c:smooth val="0"/>
        </c:ser>
        <c:ser>
          <c:idx val="5"/>
          <c:order val="9"/>
          <c:tx>
            <c:strRef>
              <c:f>まとめ＆グラフ!$A$16</c:f>
              <c:strCache>
                <c:ptCount val="1"/>
                <c:pt idx="0">
                  <c:v>理科大ACM</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6600"/>
                </a:solidFill>
              </a:ln>
            </c:spPr>
          </c:marker>
          <c:xVal>
            <c:numRef>
              <c:f>まとめ＆グラフ!$AB$36</c:f>
              <c:numCache/>
            </c:numRef>
          </c:xVal>
          <c:yVal>
            <c:numLit>
              <c:ptCount val="1"/>
              <c:pt idx="0">
                <c:v>0</c:v>
              </c:pt>
            </c:numLit>
          </c:yVal>
          <c:smooth val="0"/>
        </c:ser>
        <c:ser>
          <c:idx val="6"/>
          <c:order val="10"/>
          <c:tx>
            <c:strRef>
              <c:f>まとめ＆グラフ!$A$17</c:f>
              <c:strCache>
                <c:ptCount val="1"/>
                <c:pt idx="0">
                  <c:v>工学院大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666699"/>
              </a:solidFill>
              <a:ln>
                <a:solidFill>
                  <a:srgbClr val="666699"/>
                </a:solidFill>
              </a:ln>
            </c:spPr>
          </c:marker>
          <c:xVal>
            <c:numRef>
              <c:f>まとめ＆グラフ!$AB$37</c:f>
              <c:numCache/>
            </c:numRef>
          </c:xVal>
          <c:yVal>
            <c:numLit>
              <c:ptCount val="1"/>
              <c:pt idx="0">
                <c:v>0</c:v>
              </c:pt>
            </c:numLit>
          </c:yVal>
          <c:smooth val="0"/>
        </c:ser>
        <c:ser>
          <c:idx val="7"/>
          <c:order val="11"/>
          <c:tx>
            <c:strRef>
              <c:f>まとめ＆グラフ!$A$18</c:f>
              <c:strCache>
                <c:ptCount val="1"/>
                <c:pt idx="0">
                  <c:v>静岡大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93366"/>
              </a:solidFill>
              <a:ln>
                <a:solidFill>
                  <a:srgbClr val="993366"/>
                </a:solidFill>
              </a:ln>
            </c:spPr>
          </c:marker>
          <c:xVal>
            <c:numRef>
              <c:f>まとめ＆グラフ!$AB$38</c:f>
              <c:numCache/>
            </c:numRef>
          </c:xVal>
          <c:yVal>
            <c:numLit>
              <c:ptCount val="1"/>
              <c:pt idx="0">
                <c:v>0</c:v>
              </c:pt>
            </c:numLit>
          </c:yVal>
          <c:smooth val="0"/>
        </c:ser>
        <c:ser>
          <c:idx val="8"/>
          <c:order val="12"/>
          <c:tx>
            <c:strRef>
              <c:f>まとめ＆グラフ!$A$19</c:f>
              <c:strCache>
                <c:ptCount val="1"/>
                <c:pt idx="0">
                  <c:v>東京都市大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969696"/>
              </a:solidFill>
              <a:ln>
                <a:solidFill>
                  <a:srgbClr val="99CC00"/>
                </a:solidFill>
              </a:ln>
            </c:spPr>
          </c:marker>
          <c:xVal>
            <c:numRef>
              <c:f>まとめ＆グラフ!$AB$39</c:f>
              <c:numCache/>
            </c:numRef>
          </c:xVal>
          <c:yVal>
            <c:numLit>
              <c:ptCount val="1"/>
              <c:pt idx="0">
                <c:v>0</c:v>
              </c:pt>
            </c:numLit>
          </c:yVal>
          <c:smooth val="0"/>
        </c:ser>
        <c:ser>
          <c:idx val="9"/>
          <c:order val="13"/>
          <c:tx>
            <c:strRef>
              <c:f>まとめ＆グラフ!$A$20</c:f>
              <c:strCache>
                <c:ptCount val="1"/>
                <c:pt idx="0">
                  <c:v>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まとめ＆グラフ!$AB$40</c:f>
              <c:numCache/>
            </c:numRef>
          </c:xVal>
          <c:yVal>
            <c:numLit>
              <c:ptCount val="1"/>
              <c:pt idx="0">
                <c:v>0.5</c:v>
              </c:pt>
            </c:numLit>
          </c:yVal>
          <c:smooth val="0"/>
        </c:ser>
        <c:axId val="39142678"/>
        <c:axId val="16739783"/>
      </c:scatterChart>
      <c:valAx>
        <c:axId val="39142678"/>
        <c:scaling>
          <c:orientation val="minMax"/>
          <c:max val="4"/>
          <c:min val="0"/>
        </c:scaling>
        <c:axPos val="b"/>
        <c:title>
          <c:tx>
            <c:rich>
              <a:bodyPr vert="horz" rot="0" anchor="ctr"/>
              <a:lstStyle/>
              <a:p>
                <a:pPr algn="ctr">
                  <a:defRPr/>
                </a:pPr>
                <a:r>
                  <a:rPr lang="en-US" cap="none" sz="1000" b="1" i="0" u="none" baseline="0">
                    <a:solidFill>
                      <a:srgbClr val="000000"/>
                    </a:solidFill>
                  </a:rPr>
                  <a:t>TF</a:t>
                </a:r>
                <a:r>
                  <a:rPr lang="en-US" cap="none" sz="1000" b="1" i="0" u="none" baseline="0">
                    <a:solidFill>
                      <a:srgbClr val="000000"/>
                    </a:solidFill>
                    <a:latin typeface="ＭＳ Ｐゴシック"/>
                    <a:ea typeface="ＭＳ Ｐゴシック"/>
                    <a:cs typeface="ＭＳ Ｐゴシック"/>
                  </a:rPr>
                  <a:t>仕上がり</a:t>
                </a:r>
              </a:p>
            </c:rich>
          </c:tx>
          <c:layout>
            <c:manualLayout>
              <c:xMode val="factor"/>
              <c:yMode val="factor"/>
              <c:x val="-0.03325"/>
              <c:y val="0.0137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16739783"/>
        <c:crosses val="autoZero"/>
        <c:crossBetween val="midCat"/>
        <c:dispUnits/>
      </c:valAx>
      <c:valAx>
        <c:axId val="16739783"/>
        <c:scaling>
          <c:orientation val="minMax"/>
          <c:max val="19"/>
          <c:min val="0"/>
        </c:scaling>
        <c:axPos val="l"/>
        <c:title>
          <c:tx>
            <c:rich>
              <a:bodyPr vert="horz" rot="-5400000" anchor="ctr"/>
              <a:lstStyle/>
              <a:p>
                <a:pPr algn="ctr">
                  <a:defRPr/>
                </a:pPr>
                <a:r>
                  <a:rPr lang="en-US" cap="none" sz="1000" b="1" i="0" u="none" baseline="0">
                    <a:solidFill>
                      <a:srgbClr val="000000"/>
                    </a:solidFill>
                    <a:latin typeface="ＭＳ Ｐゴシック"/>
                    <a:ea typeface="ＭＳ Ｐゴシック"/>
                    <a:cs typeface="ＭＳ Ｐゴシック"/>
                  </a:rPr>
                  <a:t>大会実績（㎞）</a:t>
                </a:r>
              </a:p>
            </c:rich>
          </c:tx>
          <c:layout>
            <c:manualLayout>
              <c:xMode val="factor"/>
              <c:yMode val="factor"/>
              <c:x val="-0.0055"/>
              <c:y val="0.001"/>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9142678"/>
        <c:crosses val="autoZero"/>
        <c:crossBetween val="midCat"/>
        <c:dispUnits/>
        <c:majorUnit val="3"/>
      </c:valAx>
      <c:spPr>
        <a:solidFill>
          <a:srgbClr val="FFFFFF"/>
        </a:solidFill>
        <a:ln w="3175">
          <a:noFill/>
        </a:ln>
      </c:spPr>
    </c:plotArea>
    <c:legend>
      <c:legendPos val="r"/>
      <c:layout>
        <c:manualLayout>
          <c:xMode val="edge"/>
          <c:yMode val="edge"/>
          <c:x val="0.80175"/>
          <c:y val="0.07025"/>
          <c:w val="0.19175"/>
          <c:h val="0.893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0.626</cdr:x>
      <cdr:y>0.89575</cdr:y>
    </cdr:from>
    <cdr:to>
      <cdr:x>0.71975</cdr:x>
      <cdr:y>0.957</cdr:y>
    </cdr:to>
    <cdr:sp fLocksText="0">
      <cdr:nvSpPr>
        <cdr:cNvPr id="1" name="テキスト ボックス 1"/>
        <cdr:cNvSpPr txBox="1">
          <a:spLocks noChangeArrowheads="1"/>
        </cdr:cNvSpPr>
      </cdr:nvSpPr>
      <cdr:spPr>
        <a:xfrm>
          <a:off x="2752725" y="3352800"/>
          <a:ext cx="409575" cy="22860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0.6545</cdr:x>
      <cdr:y>0.83575</cdr:y>
    </cdr:from>
    <cdr:to>
      <cdr:x>0.8445</cdr:x>
      <cdr:y>0.89</cdr:y>
    </cdr:to>
    <cdr:sp>
      <cdr:nvSpPr>
        <cdr:cNvPr id="2" name="テキスト ボックス 2"/>
        <cdr:cNvSpPr txBox="1">
          <a:spLocks noChangeArrowheads="1"/>
        </cdr:cNvSpPr>
      </cdr:nvSpPr>
      <cdr:spPr>
        <a:xfrm>
          <a:off x="2886075" y="3124200"/>
          <a:ext cx="838200" cy="200025"/>
        </a:xfrm>
        <a:prstGeom prst="rect">
          <a:avLst/>
        </a:prstGeom>
        <a:noFill/>
        <a:ln w="9525" cmpd="sng">
          <a:noFill/>
        </a:ln>
      </cdr:spPr>
      <c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ラダー操作</a:t>
          </a:r>
        </a:p>
      </cdr:txBody>
    </cdr:sp>
  </cdr:relSizeAnchor>
  <cdr:relSizeAnchor xmlns:cdr="http://schemas.openxmlformats.org/drawingml/2006/chartDrawing">
    <cdr:from>
      <cdr:x>0.23275</cdr:x>
      <cdr:y>0.83575</cdr:y>
    </cdr:from>
    <cdr:to>
      <cdr:x>0.37225</cdr:x>
      <cdr:y>0.90175</cdr:y>
    </cdr:to>
    <cdr:sp>
      <cdr:nvSpPr>
        <cdr:cNvPr id="3" name="テキスト ボックス 3"/>
        <cdr:cNvSpPr txBox="1">
          <a:spLocks noChangeArrowheads="1"/>
        </cdr:cNvSpPr>
      </cdr:nvSpPr>
      <cdr:spPr>
        <a:xfrm>
          <a:off x="1019175" y="3124200"/>
          <a:ext cx="619125" cy="247650"/>
        </a:xfrm>
        <a:prstGeom prst="rect">
          <a:avLst/>
        </a:prstGeom>
        <a:noFill/>
        <a:ln w="9525" cmpd="sng">
          <a:noFill/>
        </a:ln>
      </cdr:spPr>
      <c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滑走</a:t>
          </a:r>
        </a:p>
      </cdr:txBody>
    </cdr:sp>
  </cdr:relSizeAnchor>
  <cdr:relSizeAnchor xmlns:cdr="http://schemas.openxmlformats.org/drawingml/2006/chartDrawing">
    <cdr:from>
      <cdr:x>0.37475</cdr:x>
      <cdr:y>0.83575</cdr:y>
    </cdr:from>
    <cdr:to>
      <cdr:x>0.541</cdr:x>
      <cdr:y>0.911</cdr:y>
    </cdr:to>
    <cdr:sp>
      <cdr:nvSpPr>
        <cdr:cNvPr id="4" name="テキスト ボックス 4"/>
        <cdr:cNvSpPr txBox="1">
          <a:spLocks noChangeArrowheads="1"/>
        </cdr:cNvSpPr>
      </cdr:nvSpPr>
      <cdr:spPr>
        <a:xfrm>
          <a:off x="1647825" y="3124200"/>
          <a:ext cx="733425" cy="285750"/>
        </a:xfrm>
        <a:prstGeom prst="rect">
          <a:avLst/>
        </a:prstGeom>
        <a:noFill/>
        <a:ln w="9525" cmpd="sng">
          <a:noFill/>
        </a:ln>
      </cdr:spPr>
      <c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ジャンプ</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44</xdr:row>
      <xdr:rowOff>0</xdr:rowOff>
    </xdr:from>
    <xdr:to>
      <xdr:col>2</xdr:col>
      <xdr:colOff>1628775</xdr:colOff>
      <xdr:row>58</xdr:row>
      <xdr:rowOff>85725</xdr:rowOff>
    </xdr:to>
    <xdr:graphicFrame>
      <xdr:nvGraphicFramePr>
        <xdr:cNvPr id="1" name="グラフ 2"/>
        <xdr:cNvGraphicFramePr/>
      </xdr:nvGraphicFramePr>
      <xdr:xfrm>
        <a:off x="361950" y="10477500"/>
        <a:ext cx="4572000" cy="3752850"/>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44</xdr:row>
      <xdr:rowOff>0</xdr:rowOff>
    </xdr:from>
    <xdr:to>
      <xdr:col>12</xdr:col>
      <xdr:colOff>0</xdr:colOff>
      <xdr:row>58</xdr:row>
      <xdr:rowOff>76200</xdr:rowOff>
    </xdr:to>
    <xdr:graphicFrame>
      <xdr:nvGraphicFramePr>
        <xdr:cNvPr id="2" name="グラフ 2"/>
        <xdr:cNvGraphicFramePr/>
      </xdr:nvGraphicFramePr>
      <xdr:xfrm>
        <a:off x="5591175" y="10477500"/>
        <a:ext cx="4619625" cy="3743325"/>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44</xdr:row>
      <xdr:rowOff>0</xdr:rowOff>
    </xdr:from>
    <xdr:to>
      <xdr:col>21</xdr:col>
      <xdr:colOff>0</xdr:colOff>
      <xdr:row>58</xdr:row>
      <xdr:rowOff>76200</xdr:rowOff>
    </xdr:to>
    <xdr:graphicFrame>
      <xdr:nvGraphicFramePr>
        <xdr:cNvPr id="3" name="グラフ 2"/>
        <xdr:cNvGraphicFramePr/>
      </xdr:nvGraphicFramePr>
      <xdr:xfrm>
        <a:off x="10648950" y="10477500"/>
        <a:ext cx="4410075" cy="3743325"/>
      </xdr:xfrm>
      <a:graphic>
        <a:graphicData uri="http://schemas.openxmlformats.org/drawingml/2006/chart">
          <c:chart xmlns:c="http://schemas.openxmlformats.org/drawingml/2006/chart" r:id="rId3"/>
        </a:graphicData>
      </a:graphic>
    </xdr:graphicFrame>
    <xdr:clientData/>
  </xdr:twoCellAnchor>
  <xdr:twoCellAnchor>
    <xdr:from>
      <xdr:col>13</xdr:col>
      <xdr:colOff>0</xdr:colOff>
      <xdr:row>75</xdr:row>
      <xdr:rowOff>0</xdr:rowOff>
    </xdr:from>
    <xdr:to>
      <xdr:col>20</xdr:col>
      <xdr:colOff>438150</xdr:colOff>
      <xdr:row>89</xdr:row>
      <xdr:rowOff>228600</xdr:rowOff>
    </xdr:to>
    <xdr:graphicFrame>
      <xdr:nvGraphicFramePr>
        <xdr:cNvPr id="4" name="グラフ 2"/>
        <xdr:cNvGraphicFramePr/>
      </xdr:nvGraphicFramePr>
      <xdr:xfrm>
        <a:off x="10648950" y="18354675"/>
        <a:ext cx="4410075" cy="36957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75</xdr:row>
      <xdr:rowOff>0</xdr:rowOff>
    </xdr:from>
    <xdr:to>
      <xdr:col>2</xdr:col>
      <xdr:colOff>1609725</xdr:colOff>
      <xdr:row>89</xdr:row>
      <xdr:rowOff>228600</xdr:rowOff>
    </xdr:to>
    <xdr:graphicFrame>
      <xdr:nvGraphicFramePr>
        <xdr:cNvPr id="5" name="グラフ 2"/>
        <xdr:cNvGraphicFramePr/>
      </xdr:nvGraphicFramePr>
      <xdr:xfrm>
        <a:off x="361950" y="18354675"/>
        <a:ext cx="4552950" cy="3695700"/>
      </xdr:xfrm>
      <a:graphic>
        <a:graphicData uri="http://schemas.openxmlformats.org/drawingml/2006/chart">
          <c:chart xmlns:c="http://schemas.openxmlformats.org/drawingml/2006/chart" r:id="rId5"/>
        </a:graphicData>
      </a:graphic>
    </xdr:graphicFrame>
    <xdr:clientData/>
  </xdr:twoCellAnchor>
  <xdr:twoCellAnchor>
    <xdr:from>
      <xdr:col>3</xdr:col>
      <xdr:colOff>0</xdr:colOff>
      <xdr:row>75</xdr:row>
      <xdr:rowOff>0</xdr:rowOff>
    </xdr:from>
    <xdr:to>
      <xdr:col>11</xdr:col>
      <xdr:colOff>438150</xdr:colOff>
      <xdr:row>90</xdr:row>
      <xdr:rowOff>0</xdr:rowOff>
    </xdr:to>
    <xdr:graphicFrame>
      <xdr:nvGraphicFramePr>
        <xdr:cNvPr id="6" name="グラフ 2"/>
        <xdr:cNvGraphicFramePr/>
      </xdr:nvGraphicFramePr>
      <xdr:xfrm>
        <a:off x="5591175" y="18354675"/>
        <a:ext cx="4619625" cy="3714750"/>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59</xdr:row>
      <xdr:rowOff>0</xdr:rowOff>
    </xdr:from>
    <xdr:to>
      <xdr:col>2</xdr:col>
      <xdr:colOff>1628775</xdr:colOff>
      <xdr:row>74</xdr:row>
      <xdr:rowOff>28575</xdr:rowOff>
    </xdr:to>
    <xdr:graphicFrame>
      <xdr:nvGraphicFramePr>
        <xdr:cNvPr id="7" name="グラフ 2"/>
        <xdr:cNvGraphicFramePr/>
      </xdr:nvGraphicFramePr>
      <xdr:xfrm>
        <a:off x="361950" y="14392275"/>
        <a:ext cx="4572000" cy="3743325"/>
      </xdr:xfrm>
      <a:graphic>
        <a:graphicData uri="http://schemas.openxmlformats.org/drawingml/2006/chart">
          <c:chart xmlns:c="http://schemas.openxmlformats.org/drawingml/2006/chart" r:id="rId7"/>
        </a:graphicData>
      </a:graphic>
    </xdr:graphicFrame>
    <xdr:clientData/>
  </xdr:twoCellAnchor>
  <xdr:twoCellAnchor>
    <xdr:from>
      <xdr:col>3</xdr:col>
      <xdr:colOff>0</xdr:colOff>
      <xdr:row>59</xdr:row>
      <xdr:rowOff>0</xdr:rowOff>
    </xdr:from>
    <xdr:to>
      <xdr:col>11</xdr:col>
      <xdr:colOff>438150</xdr:colOff>
      <xdr:row>74</xdr:row>
      <xdr:rowOff>28575</xdr:rowOff>
    </xdr:to>
    <xdr:graphicFrame>
      <xdr:nvGraphicFramePr>
        <xdr:cNvPr id="8" name="グラフ 2"/>
        <xdr:cNvGraphicFramePr/>
      </xdr:nvGraphicFramePr>
      <xdr:xfrm>
        <a:off x="5591175" y="14392275"/>
        <a:ext cx="4619625" cy="3743325"/>
      </xdr:xfrm>
      <a:graphic>
        <a:graphicData uri="http://schemas.openxmlformats.org/drawingml/2006/chart">
          <c:chart xmlns:c="http://schemas.openxmlformats.org/drawingml/2006/chart" r:id="rId8"/>
        </a:graphicData>
      </a:graphic>
    </xdr:graphicFrame>
    <xdr:clientData/>
  </xdr:twoCellAnchor>
  <xdr:twoCellAnchor>
    <xdr:from>
      <xdr:col>13</xdr:col>
      <xdr:colOff>0</xdr:colOff>
      <xdr:row>59</xdr:row>
      <xdr:rowOff>0</xdr:rowOff>
    </xdr:from>
    <xdr:to>
      <xdr:col>20</xdr:col>
      <xdr:colOff>438150</xdr:colOff>
      <xdr:row>74</xdr:row>
      <xdr:rowOff>28575</xdr:rowOff>
    </xdr:to>
    <xdr:graphicFrame>
      <xdr:nvGraphicFramePr>
        <xdr:cNvPr id="9" name="グラフ 2"/>
        <xdr:cNvGraphicFramePr/>
      </xdr:nvGraphicFramePr>
      <xdr:xfrm>
        <a:off x="10648950" y="14392275"/>
        <a:ext cx="4410075" cy="3743325"/>
      </xdr:xfrm>
      <a:graphic>
        <a:graphicData uri="http://schemas.openxmlformats.org/drawingml/2006/chart">
          <c:chart xmlns:c="http://schemas.openxmlformats.org/drawingml/2006/chart" r:id="rId9"/>
        </a:graphicData>
      </a:graphic>
    </xdr:graphicFrame>
    <xdr:clientData/>
  </xdr:twoCellAnchor>
  <xdr:twoCellAnchor>
    <xdr:from>
      <xdr:col>18</xdr:col>
      <xdr:colOff>0</xdr:colOff>
      <xdr:row>71</xdr:row>
      <xdr:rowOff>133350</xdr:rowOff>
    </xdr:from>
    <xdr:to>
      <xdr:col>18</xdr:col>
      <xdr:colOff>647700</xdr:colOff>
      <xdr:row>72</xdr:row>
      <xdr:rowOff>123825</xdr:rowOff>
    </xdr:to>
    <xdr:sp>
      <xdr:nvSpPr>
        <xdr:cNvPr id="10" name="テキスト ボックス 1"/>
        <xdr:cNvSpPr txBox="1">
          <a:spLocks noChangeArrowheads="1"/>
        </xdr:cNvSpPr>
      </xdr:nvSpPr>
      <xdr:spPr>
        <a:xfrm>
          <a:off x="12839700" y="17497425"/>
          <a:ext cx="647700" cy="2381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ピッチ安定</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naga\&#12487;&#12473;&#12463;&#12488;&#12483;&#12503;\A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trimaniax.web.fc2.com/Documents%20and%20Settings\Hiromi%20Nagayama\&#12487;&#12473;&#12463;&#12488;&#12483;&#12503;\syogen\b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487;&#12540;&#12479;\&#12506;&#12521;&#27231;&#35576;&#20803;2011&#12450;&#12531;&#12465;&#12540;&#12488;(&#39318;&#37117;&#2282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アンケート用紙"/>
      <sheetName val="アンケート用紙（印刷後手書き記入用）"/>
      <sheetName val="選択項目"/>
    </sheetNames>
    <sheetDataSet>
      <sheetData sheetId="2">
        <row r="1">
          <cell r="A1" t="str">
            <v>○</v>
          </cell>
        </row>
        <row r="2">
          <cell r="A2"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アンケート用紙"/>
      <sheetName val="アンケート用紙 (手書き用印刷用紙）"/>
      <sheetName val="選択項目"/>
    </sheetNames>
    <sheetDataSet>
      <sheetData sheetId="2">
        <row r="1">
          <cell r="A1" t="str">
            <v>○</v>
          </cell>
          <cell r="B1" t="str">
            <v>ディスタンス部門</v>
          </cell>
          <cell r="C1" t="str">
            <v>未測定</v>
          </cell>
          <cell r="D1" t="str">
            <v>固定</v>
          </cell>
        </row>
        <row r="2">
          <cell r="A2" t="str">
            <v>×</v>
          </cell>
          <cell r="B2" t="str">
            <v>タイムトライアル部門</v>
          </cell>
          <cell r="C2" t="str">
            <v>走る</v>
          </cell>
          <cell r="D2" t="str">
            <v>ワイヤーリンケージ</v>
          </cell>
        </row>
        <row r="3">
          <cell r="B3" t="str">
            <v>出場せず</v>
          </cell>
          <cell r="C3" t="str">
            <v>浮く</v>
          </cell>
          <cell r="D3" t="str">
            <v>フライバイワイヤ</v>
          </cell>
        </row>
        <row r="4">
          <cell r="C4" t="str">
            <v>真直ぐ飛べる</v>
          </cell>
          <cell r="D4" t="str">
            <v>フライバイライト</v>
          </cell>
        </row>
        <row r="5">
          <cell r="C5" t="str">
            <v>機体を操縦できる</v>
          </cell>
          <cell r="D5" t="str">
            <v>その他</v>
          </cell>
        </row>
        <row r="6">
          <cell r="C6" t="str">
            <v>思った所に飛ばせる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用紙"/>
      <sheetName val="選択項目"/>
      <sheetName val="互換性レポート"/>
    </sheetNames>
    <sheetDataSet>
      <sheetData sheetId="1">
        <row r="1">
          <cell r="B1" t="str">
            <v>ディスタンス部門</v>
          </cell>
        </row>
        <row r="2">
          <cell r="B2" t="str">
            <v>タイムトライアル部門</v>
          </cell>
        </row>
        <row r="3">
          <cell r="B3" t="str">
            <v>出場せず</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imaniax.web.fc2.com/" TargetMode="External" /><Relationship Id="rId2" Type="http://schemas.openxmlformats.org/officeDocument/2006/relationships/hyperlink" Target="mailto:hpa.hikoukai@gmail.com" TargetMode="Externa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3.v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4:B14"/>
  <sheetViews>
    <sheetView tabSelected="1" zoomScalePageLayoutView="0" workbookViewId="0" topLeftCell="A1">
      <selection activeCell="C13" sqref="C13"/>
    </sheetView>
  </sheetViews>
  <sheetFormatPr defaultColWidth="9.00390625" defaultRowHeight="13.5"/>
  <cols>
    <col min="2" max="2" width="128.00390625" style="0" customWidth="1"/>
  </cols>
  <sheetData>
    <row r="4" ht="13.5">
      <c r="B4" t="s">
        <v>644</v>
      </c>
    </row>
    <row r="6" ht="94.5">
      <c r="B6" s="68" t="s">
        <v>645</v>
      </c>
    </row>
    <row r="8" ht="13.5">
      <c r="B8" t="s">
        <v>646</v>
      </c>
    </row>
    <row r="9" ht="13.5">
      <c r="B9" s="69" t="s">
        <v>418</v>
      </c>
    </row>
    <row r="10" ht="13.5">
      <c r="B10" s="69" t="s">
        <v>653</v>
      </c>
    </row>
    <row r="12" ht="13.5">
      <c r="B12" t="s">
        <v>651</v>
      </c>
    </row>
    <row r="13" ht="42.75" customHeight="1">
      <c r="B13" s="68" t="s">
        <v>683</v>
      </c>
    </row>
    <row r="14" ht="13.5">
      <c r="B14" t="s">
        <v>652</v>
      </c>
    </row>
  </sheetData>
  <sheetProtection/>
  <hyperlinks>
    <hyperlink ref="B9" r:id="rId1" display="http://trimaniax.web.fc2.com/"/>
    <hyperlink ref="B10" r:id="rId2" display="hpa.hikoukai@gmail.com"/>
  </hyperlinks>
  <printOptions/>
  <pageMargins left="0.787" right="0.787" top="0.984" bottom="0.984" header="0.512" footer="0.512"/>
  <pageSetup orientation="portrait" paperSize="9"/>
</worksheet>
</file>

<file path=xl/worksheets/sheet10.xml><?xml version="1.0" encoding="utf-8"?>
<worksheet xmlns="http://schemas.openxmlformats.org/spreadsheetml/2006/main" xmlns:r="http://schemas.openxmlformats.org/officeDocument/2006/relationships">
  <dimension ref="A1:S38"/>
  <sheetViews>
    <sheetView zoomScale="80" zoomScaleNormal="80" zoomScalePageLayoutView="0" workbookViewId="0" topLeftCell="A10">
      <selection activeCell="S13" sqref="S13"/>
    </sheetView>
  </sheetViews>
  <sheetFormatPr defaultColWidth="24.875" defaultRowHeight="13.5"/>
  <cols>
    <col min="1" max="1" width="13.375" style="3" customWidth="1"/>
    <col min="2" max="2" width="13.25390625" style="3" bestFit="1" customWidth="1"/>
    <col min="3" max="3" width="12.00390625" style="3" bestFit="1" customWidth="1"/>
    <col min="4" max="4" width="9.125" style="3" bestFit="1" customWidth="1"/>
    <col min="5" max="5" width="6.625" style="3" bestFit="1" customWidth="1"/>
    <col min="6" max="6" width="21.00390625" style="3" bestFit="1" customWidth="1"/>
    <col min="7" max="7" width="10.125" style="3" customWidth="1"/>
    <col min="8" max="8" width="6.625" style="3" customWidth="1"/>
    <col min="9" max="9" width="14.375" style="3" bestFit="1" customWidth="1"/>
    <col min="10" max="10" width="6.625" style="3" bestFit="1" customWidth="1"/>
    <col min="11" max="11" width="5.50390625" style="3" customWidth="1"/>
    <col min="12" max="12" width="5.50390625" style="3" bestFit="1" customWidth="1"/>
    <col min="13" max="13" width="5.625" style="3" customWidth="1"/>
    <col min="14" max="14" width="18.375" style="3" bestFit="1" customWidth="1"/>
    <col min="15" max="15" width="6.75390625" style="3" customWidth="1"/>
    <col min="16" max="16" width="6.00390625" style="3" bestFit="1" customWidth="1"/>
    <col min="17" max="17" width="7.00390625" style="3" customWidth="1"/>
    <col min="18" max="18" width="4.25390625" style="3" bestFit="1" customWidth="1"/>
    <col min="19" max="16384" width="24.875" style="3" customWidth="1"/>
  </cols>
  <sheetData>
    <row r="1" spans="1:18" s="1" customFormat="1" ht="17.25">
      <c r="A1" s="241" t="s">
        <v>132</v>
      </c>
      <c r="B1" s="241"/>
      <c r="C1" s="241"/>
      <c r="D1" s="241"/>
      <c r="E1" s="241"/>
      <c r="F1" s="241"/>
      <c r="G1" s="241"/>
      <c r="H1" s="241"/>
      <c r="I1" s="241"/>
      <c r="J1" s="241"/>
      <c r="K1" s="241"/>
      <c r="L1" s="241"/>
      <c r="M1" s="241"/>
      <c r="N1" s="241"/>
      <c r="O1" s="241"/>
      <c r="P1" s="241"/>
      <c r="Q1" s="241"/>
      <c r="R1" s="241"/>
    </row>
    <row r="2" spans="1:18" s="1" customFormat="1" ht="18" thickBot="1">
      <c r="A2" s="244"/>
      <c r="B2" s="244"/>
      <c r="C2" s="244"/>
      <c r="D2" s="244"/>
      <c r="E2" s="244"/>
      <c r="F2" s="244"/>
      <c r="G2" s="244"/>
      <c r="H2" s="244"/>
      <c r="I2" s="244"/>
      <c r="J2" s="244"/>
      <c r="K2" s="244"/>
      <c r="L2" s="244"/>
      <c r="M2" s="244"/>
      <c r="N2" s="244"/>
      <c r="O2" s="244"/>
      <c r="P2" s="244"/>
      <c r="Q2" s="244"/>
      <c r="R2" s="244"/>
    </row>
    <row r="3" spans="1:18" ht="19.5" thickBot="1">
      <c r="A3" s="2" t="s">
        <v>0</v>
      </c>
      <c r="B3" s="271" t="s">
        <v>565</v>
      </c>
      <c r="C3" s="272"/>
      <c r="D3" s="272"/>
      <c r="E3" s="272"/>
      <c r="F3" s="272"/>
      <c r="G3" s="272"/>
      <c r="H3" s="273"/>
      <c r="I3" s="279" t="s">
        <v>1</v>
      </c>
      <c r="J3" s="280"/>
      <c r="K3" s="280"/>
      <c r="L3" s="280"/>
      <c r="M3" s="280"/>
      <c r="N3" s="280"/>
      <c r="O3" s="280"/>
      <c r="P3" s="280"/>
      <c r="Q3" s="280"/>
      <c r="R3" s="281"/>
    </row>
    <row r="4" spans="1:18" ht="19.5" thickBot="1">
      <c r="A4" s="4" t="s">
        <v>2</v>
      </c>
      <c r="B4" s="282" t="s">
        <v>108</v>
      </c>
      <c r="C4" s="283"/>
      <c r="D4" s="283"/>
      <c r="E4" s="283"/>
      <c r="F4" s="283"/>
      <c r="G4" s="283"/>
      <c r="H4" s="284"/>
      <c r="I4" s="5" t="s">
        <v>3</v>
      </c>
      <c r="J4" s="244" t="s">
        <v>566</v>
      </c>
      <c r="K4" s="244"/>
      <c r="L4" s="244"/>
      <c r="M4" s="244"/>
      <c r="N4" s="244"/>
      <c r="O4" s="244"/>
      <c r="P4" s="244"/>
      <c r="Q4" s="244"/>
      <c r="R4" s="245"/>
    </row>
    <row r="5" spans="1:18" ht="19.5" thickBot="1">
      <c r="A5" s="271" t="s">
        <v>4</v>
      </c>
      <c r="B5" s="273"/>
      <c r="C5" s="271" t="s">
        <v>567</v>
      </c>
      <c r="D5" s="272"/>
      <c r="E5" s="272"/>
      <c r="F5" s="272"/>
      <c r="G5" s="272"/>
      <c r="H5" s="272"/>
      <c r="I5" s="272"/>
      <c r="J5" s="272"/>
      <c r="K5" s="272"/>
      <c r="L5" s="272"/>
      <c r="M5" s="272"/>
      <c r="N5" s="272"/>
      <c r="O5" s="272"/>
      <c r="P5" s="272"/>
      <c r="Q5" s="272"/>
      <c r="R5" s="273"/>
    </row>
    <row r="6" spans="1:18" ht="17.25">
      <c r="A6" s="253" t="s">
        <v>5</v>
      </c>
      <c r="B6" s="254"/>
      <c r="C6" s="6"/>
      <c r="D6" s="7"/>
      <c r="E6" s="8"/>
      <c r="F6" s="9" t="s">
        <v>6</v>
      </c>
      <c r="G6" s="266"/>
      <c r="H6" s="268"/>
      <c r="I6" s="9" t="s">
        <v>425</v>
      </c>
      <c r="J6" s="10"/>
      <c r="K6" s="12"/>
      <c r="L6" s="12"/>
      <c r="M6" s="11"/>
      <c r="N6" s="9" t="s">
        <v>8</v>
      </c>
      <c r="O6" s="10"/>
      <c r="P6" s="12"/>
      <c r="Q6" s="12"/>
      <c r="R6" s="11"/>
    </row>
    <row r="7" spans="1:18" ht="17.25">
      <c r="A7" s="248" t="s">
        <v>9</v>
      </c>
      <c r="B7" s="249"/>
      <c r="C7" s="233">
        <v>37.5</v>
      </c>
      <c r="D7" s="249"/>
      <c r="E7" s="13" t="s">
        <v>426</v>
      </c>
      <c r="F7" s="14" t="s">
        <v>11</v>
      </c>
      <c r="G7" s="285" t="s">
        <v>568</v>
      </c>
      <c r="H7" s="286"/>
      <c r="I7" s="14" t="s">
        <v>12</v>
      </c>
      <c r="J7" s="233" t="s">
        <v>428</v>
      </c>
      <c r="K7" s="287"/>
      <c r="L7" s="287"/>
      <c r="M7" s="288"/>
      <c r="N7" s="14" t="s">
        <v>13</v>
      </c>
      <c r="O7" s="289">
        <v>40671</v>
      </c>
      <c r="P7" s="290"/>
      <c r="Q7" s="290"/>
      <c r="R7" s="291"/>
    </row>
    <row r="8" spans="1:18" ht="35.25" customHeight="1">
      <c r="A8" s="248" t="s">
        <v>122</v>
      </c>
      <c r="B8" s="249"/>
      <c r="C8" s="233">
        <v>62</v>
      </c>
      <c r="D8" s="276"/>
      <c r="E8" s="13" t="s">
        <v>426</v>
      </c>
      <c r="F8" s="14" t="s">
        <v>134</v>
      </c>
      <c r="G8" s="15"/>
      <c r="H8" s="13" t="s">
        <v>426</v>
      </c>
      <c r="I8" s="14" t="s">
        <v>15</v>
      </c>
      <c r="J8" s="15"/>
      <c r="K8" s="15" t="s">
        <v>429</v>
      </c>
      <c r="L8" s="15"/>
      <c r="M8" s="13" t="s">
        <v>430</v>
      </c>
      <c r="N8" s="14" t="s">
        <v>18</v>
      </c>
      <c r="O8" s="15">
        <v>500</v>
      </c>
      <c r="P8" s="15" t="s">
        <v>432</v>
      </c>
      <c r="Q8" s="15">
        <v>4</v>
      </c>
      <c r="R8" s="13" t="s">
        <v>20</v>
      </c>
    </row>
    <row r="9" spans="1:18" ht="18" thickBot="1">
      <c r="A9" s="248" t="s">
        <v>21</v>
      </c>
      <c r="B9" s="249"/>
      <c r="C9" s="233" t="s">
        <v>569</v>
      </c>
      <c r="D9" s="249"/>
      <c r="E9" s="13" t="s">
        <v>433</v>
      </c>
      <c r="F9" s="14" t="s">
        <v>23</v>
      </c>
      <c r="G9" s="15">
        <v>90</v>
      </c>
      <c r="H9" s="13" t="s">
        <v>434</v>
      </c>
      <c r="I9" s="17"/>
      <c r="J9" s="18"/>
      <c r="K9" s="18" t="s">
        <v>429</v>
      </c>
      <c r="L9" s="18"/>
      <c r="M9" s="19" t="s">
        <v>430</v>
      </c>
      <c r="N9" s="14"/>
      <c r="O9" s="15">
        <v>1000</v>
      </c>
      <c r="P9" s="15" t="s">
        <v>432</v>
      </c>
      <c r="Q9" s="15">
        <v>1</v>
      </c>
      <c r="R9" s="13" t="s">
        <v>20</v>
      </c>
    </row>
    <row r="10" spans="1:18" ht="18" thickBot="1">
      <c r="A10" s="248" t="s">
        <v>28</v>
      </c>
      <c r="B10" s="249"/>
      <c r="C10" s="233" t="s">
        <v>570</v>
      </c>
      <c r="D10" s="249"/>
      <c r="E10" s="13" t="s">
        <v>436</v>
      </c>
      <c r="F10" s="36" t="s">
        <v>30</v>
      </c>
      <c r="G10" s="37"/>
      <c r="H10" s="38"/>
      <c r="I10" s="9" t="s">
        <v>31</v>
      </c>
      <c r="J10" s="10"/>
      <c r="K10" s="12"/>
      <c r="L10" s="12"/>
      <c r="M10" s="11"/>
      <c r="N10" s="17" t="s">
        <v>32</v>
      </c>
      <c r="O10" s="255">
        <v>13.65</v>
      </c>
      <c r="P10" s="270"/>
      <c r="Q10" s="274" t="s">
        <v>33</v>
      </c>
      <c r="R10" s="275"/>
    </row>
    <row r="11" spans="1:18" ht="18" thickBot="1">
      <c r="A11" s="248" t="s">
        <v>34</v>
      </c>
      <c r="B11" s="249"/>
      <c r="C11" s="233"/>
      <c r="D11" s="249"/>
      <c r="E11" s="13"/>
      <c r="F11" s="39" t="s">
        <v>125</v>
      </c>
      <c r="G11" s="40">
        <v>5.7</v>
      </c>
      <c r="H11" s="41" t="s">
        <v>426</v>
      </c>
      <c r="I11" s="17" t="s">
        <v>36</v>
      </c>
      <c r="J11" s="255">
        <v>1.25</v>
      </c>
      <c r="K11" s="269"/>
      <c r="L11" s="270"/>
      <c r="M11" s="18" t="s">
        <v>438</v>
      </c>
      <c r="N11" s="9" t="s">
        <v>38</v>
      </c>
      <c r="O11" s="266" t="s">
        <v>471</v>
      </c>
      <c r="P11" s="267"/>
      <c r="Q11" s="267"/>
      <c r="R11" s="268"/>
    </row>
    <row r="12" spans="1:18" ht="17.25">
      <c r="A12" s="248" t="s">
        <v>40</v>
      </c>
      <c r="B12" s="249"/>
      <c r="C12" s="233">
        <v>36</v>
      </c>
      <c r="D12" s="249"/>
      <c r="E12" s="13" t="s">
        <v>472</v>
      </c>
      <c r="F12" s="9" t="s">
        <v>473</v>
      </c>
      <c r="G12" s="21"/>
      <c r="H12" s="8"/>
      <c r="I12" s="9" t="s">
        <v>44</v>
      </c>
      <c r="J12" s="10"/>
      <c r="K12" s="12"/>
      <c r="L12" s="12"/>
      <c r="M12" s="11"/>
      <c r="N12" s="14" t="s">
        <v>45</v>
      </c>
      <c r="O12" s="235" t="s">
        <v>140</v>
      </c>
      <c r="P12" s="265"/>
      <c r="Q12" s="265"/>
      <c r="R12" s="236"/>
    </row>
    <row r="13" spans="1:18" ht="17.25">
      <c r="A13" s="248" t="s">
        <v>131</v>
      </c>
      <c r="B13" s="249"/>
      <c r="C13" s="15" t="s">
        <v>571</v>
      </c>
      <c r="D13" s="15"/>
      <c r="E13" s="13" t="s">
        <v>474</v>
      </c>
      <c r="F13" s="14" t="s">
        <v>42</v>
      </c>
      <c r="G13" s="15">
        <v>3.1</v>
      </c>
      <c r="H13" s="13" t="s">
        <v>474</v>
      </c>
      <c r="I13" s="14" t="s">
        <v>48</v>
      </c>
      <c r="J13" s="235" t="s">
        <v>143</v>
      </c>
      <c r="K13" s="263"/>
      <c r="L13" s="263"/>
      <c r="M13" s="264"/>
      <c r="N13" s="14" t="s">
        <v>475</v>
      </c>
      <c r="O13" s="235" t="s">
        <v>140</v>
      </c>
      <c r="P13" s="265"/>
      <c r="Q13" s="265"/>
      <c r="R13" s="236"/>
    </row>
    <row r="14" spans="1:19" ht="34.5" customHeight="1">
      <c r="A14" s="248" t="s">
        <v>50</v>
      </c>
      <c r="B14" s="249"/>
      <c r="C14" s="233" t="s">
        <v>572</v>
      </c>
      <c r="D14" s="249"/>
      <c r="E14" s="13"/>
      <c r="F14" s="14" t="s">
        <v>46</v>
      </c>
      <c r="G14" s="15">
        <v>135</v>
      </c>
      <c r="H14" s="13" t="s">
        <v>434</v>
      </c>
      <c r="I14" s="14" t="s">
        <v>476</v>
      </c>
      <c r="J14" s="235" t="s">
        <v>113</v>
      </c>
      <c r="K14" s="263"/>
      <c r="L14" s="263"/>
      <c r="M14" s="264"/>
      <c r="N14" s="14" t="s">
        <v>53</v>
      </c>
      <c r="O14" s="235" t="s">
        <v>140</v>
      </c>
      <c r="P14" s="265"/>
      <c r="Q14" s="265"/>
      <c r="R14" s="236"/>
      <c r="S14" s="1"/>
    </row>
    <row r="15" spans="1:18" ht="17.25" customHeight="1">
      <c r="A15" s="248" t="s">
        <v>54</v>
      </c>
      <c r="B15" s="249"/>
      <c r="C15" s="233">
        <v>400</v>
      </c>
      <c r="D15" s="249"/>
      <c r="E15" s="13" t="s">
        <v>33</v>
      </c>
      <c r="F15" s="14" t="s">
        <v>51</v>
      </c>
      <c r="G15" s="15" t="s">
        <v>573</v>
      </c>
      <c r="H15" s="13"/>
      <c r="I15" s="14" t="s">
        <v>57</v>
      </c>
      <c r="J15" s="235" t="s">
        <v>140</v>
      </c>
      <c r="K15" s="263"/>
      <c r="L15" s="263"/>
      <c r="M15" s="264"/>
      <c r="N15" s="14" t="s">
        <v>58</v>
      </c>
      <c r="O15" s="235" t="s">
        <v>140</v>
      </c>
      <c r="P15" s="265"/>
      <c r="Q15" s="265"/>
      <c r="R15" s="236"/>
    </row>
    <row r="16" spans="1:18" ht="18" customHeight="1" thickBot="1">
      <c r="A16" s="277" t="s">
        <v>59</v>
      </c>
      <c r="B16" s="270"/>
      <c r="C16" s="255"/>
      <c r="D16" s="270"/>
      <c r="E16" s="19" t="s">
        <v>426</v>
      </c>
      <c r="F16" s="14" t="s">
        <v>55</v>
      </c>
      <c r="G16" s="15">
        <v>28</v>
      </c>
      <c r="H16" s="13" t="s">
        <v>478</v>
      </c>
      <c r="I16" s="17" t="s">
        <v>61</v>
      </c>
      <c r="J16" s="255"/>
      <c r="K16" s="256"/>
      <c r="L16" s="256"/>
      <c r="M16" s="257"/>
      <c r="N16" s="14"/>
      <c r="O16" s="233"/>
      <c r="P16" s="258"/>
      <c r="Q16" s="258"/>
      <c r="R16" s="234"/>
    </row>
    <row r="17" spans="1:18" ht="20.25" customHeight="1" thickBot="1">
      <c r="A17" s="253" t="s">
        <v>62</v>
      </c>
      <c r="B17" s="254"/>
      <c r="C17" s="6"/>
      <c r="D17" s="7"/>
      <c r="E17" s="8"/>
      <c r="F17" s="14" t="s">
        <v>126</v>
      </c>
      <c r="G17" s="32" t="s">
        <v>140</v>
      </c>
      <c r="H17" s="13"/>
      <c r="I17" s="9" t="s">
        <v>64</v>
      </c>
      <c r="J17" s="266" t="s">
        <v>479</v>
      </c>
      <c r="K17" s="268"/>
      <c r="L17" s="253" t="s">
        <v>66</v>
      </c>
      <c r="M17" s="259"/>
      <c r="N17" s="31"/>
      <c r="O17" s="260"/>
      <c r="P17" s="261"/>
      <c r="Q17" s="261"/>
      <c r="R17" s="262"/>
    </row>
    <row r="18" spans="1:18" ht="17.25">
      <c r="A18" s="248" t="s">
        <v>480</v>
      </c>
      <c r="B18" s="249"/>
      <c r="C18" s="233">
        <v>30.2</v>
      </c>
      <c r="D18" s="249"/>
      <c r="E18" s="13" t="s">
        <v>474</v>
      </c>
      <c r="F18" s="14" t="s">
        <v>63</v>
      </c>
      <c r="G18" s="32" t="s">
        <v>113</v>
      </c>
      <c r="H18" s="13"/>
      <c r="I18" s="14" t="s">
        <v>127</v>
      </c>
      <c r="J18" s="235" t="s">
        <v>113</v>
      </c>
      <c r="K18" s="236"/>
      <c r="L18" s="250" t="s">
        <v>71</v>
      </c>
      <c r="M18" s="251"/>
      <c r="N18" s="251"/>
      <c r="O18" s="251"/>
      <c r="P18" s="251"/>
      <c r="Q18" s="251"/>
      <c r="R18" s="252"/>
    </row>
    <row r="19" spans="1:18" ht="17.25">
      <c r="A19" s="248" t="s">
        <v>72</v>
      </c>
      <c r="B19" s="249"/>
      <c r="C19" s="233">
        <v>29.54</v>
      </c>
      <c r="D19" s="249"/>
      <c r="E19" s="13" t="s">
        <v>481</v>
      </c>
      <c r="F19" s="14" t="s">
        <v>69</v>
      </c>
      <c r="G19" s="15">
        <v>87</v>
      </c>
      <c r="H19" s="13"/>
      <c r="I19" s="14" t="s">
        <v>70</v>
      </c>
      <c r="J19" s="235" t="s">
        <v>113</v>
      </c>
      <c r="K19" s="236"/>
      <c r="L19" s="237" t="s">
        <v>574</v>
      </c>
      <c r="M19" s="238"/>
      <c r="N19" s="238"/>
      <c r="O19" s="238"/>
      <c r="P19" s="238"/>
      <c r="Q19" s="238"/>
      <c r="R19" s="239"/>
    </row>
    <row r="20" spans="1:18" ht="18" thickBot="1">
      <c r="A20" s="248" t="s">
        <v>76</v>
      </c>
      <c r="B20" s="249"/>
      <c r="C20" s="233">
        <v>30.87</v>
      </c>
      <c r="D20" s="249"/>
      <c r="E20" s="13"/>
      <c r="F20" s="33" t="s">
        <v>124</v>
      </c>
      <c r="G20" s="34">
        <v>600</v>
      </c>
      <c r="H20" s="35" t="s">
        <v>482</v>
      </c>
      <c r="I20" s="14" t="s">
        <v>75</v>
      </c>
      <c r="J20" s="235" t="s">
        <v>140</v>
      </c>
      <c r="K20" s="236"/>
      <c r="L20" s="240"/>
      <c r="M20" s="241"/>
      <c r="N20" s="241"/>
      <c r="O20" s="241"/>
      <c r="P20" s="241"/>
      <c r="Q20" s="241"/>
      <c r="R20" s="242"/>
    </row>
    <row r="21" spans="1:18" ht="17.25" customHeight="1">
      <c r="A21" s="248" t="s">
        <v>79</v>
      </c>
      <c r="B21" s="249"/>
      <c r="C21" s="233"/>
      <c r="D21" s="249"/>
      <c r="E21" s="13"/>
      <c r="F21" s="9" t="s">
        <v>77</v>
      </c>
      <c r="G21" s="21"/>
      <c r="H21" s="8"/>
      <c r="I21" s="14" t="s">
        <v>78</v>
      </c>
      <c r="J21" s="235" t="s">
        <v>140</v>
      </c>
      <c r="K21" s="236"/>
      <c r="L21" s="240"/>
      <c r="M21" s="241"/>
      <c r="N21" s="241"/>
      <c r="O21" s="241"/>
      <c r="P21" s="241"/>
      <c r="Q21" s="241"/>
      <c r="R21" s="242"/>
    </row>
    <row r="22" spans="1:18" ht="17.25" customHeight="1">
      <c r="A22" s="248" t="s">
        <v>81</v>
      </c>
      <c r="B22" s="249"/>
      <c r="C22" s="233">
        <v>0</v>
      </c>
      <c r="D22" s="249"/>
      <c r="E22" s="13" t="s">
        <v>483</v>
      </c>
      <c r="F22" s="14" t="s">
        <v>51</v>
      </c>
      <c r="G22" s="233" t="s">
        <v>575</v>
      </c>
      <c r="H22" s="234"/>
      <c r="I22" s="14" t="s">
        <v>80</v>
      </c>
      <c r="J22" s="235" t="s">
        <v>140</v>
      </c>
      <c r="K22" s="236"/>
      <c r="L22" s="240"/>
      <c r="M22" s="241"/>
      <c r="N22" s="241"/>
      <c r="O22" s="241"/>
      <c r="P22" s="241"/>
      <c r="Q22" s="241"/>
      <c r="R22" s="242"/>
    </row>
    <row r="23" spans="1:18" ht="17.25">
      <c r="A23" s="248" t="s">
        <v>84</v>
      </c>
      <c r="B23" s="249"/>
      <c r="C23" s="233">
        <v>9.2</v>
      </c>
      <c r="D23" s="249"/>
      <c r="E23" s="13" t="s">
        <v>483</v>
      </c>
      <c r="F23" s="3" t="s">
        <v>123</v>
      </c>
      <c r="G23" s="3">
        <v>3.8</v>
      </c>
      <c r="H23" s="3" t="s">
        <v>474</v>
      </c>
      <c r="I23" s="14" t="s">
        <v>83</v>
      </c>
      <c r="J23" s="235" t="s">
        <v>113</v>
      </c>
      <c r="K23" s="236"/>
      <c r="L23" s="240"/>
      <c r="M23" s="241"/>
      <c r="N23" s="241"/>
      <c r="O23" s="241"/>
      <c r="P23" s="241"/>
      <c r="Q23" s="241"/>
      <c r="R23" s="242"/>
    </row>
    <row r="24" spans="1:18" ht="17.25">
      <c r="A24" s="248" t="s">
        <v>88</v>
      </c>
      <c r="B24" s="249"/>
      <c r="C24" s="233"/>
      <c r="D24" s="249"/>
      <c r="E24" s="13"/>
      <c r="F24" s="14" t="s">
        <v>72</v>
      </c>
      <c r="G24" s="15">
        <v>2.53</v>
      </c>
      <c r="H24" s="13" t="s">
        <v>481</v>
      </c>
      <c r="I24" s="14" t="s">
        <v>87</v>
      </c>
      <c r="J24" s="235" t="s">
        <v>140</v>
      </c>
      <c r="K24" s="236"/>
      <c r="L24" s="240"/>
      <c r="M24" s="241"/>
      <c r="N24" s="241"/>
      <c r="O24" s="241"/>
      <c r="P24" s="241"/>
      <c r="Q24" s="241"/>
      <c r="R24" s="242"/>
    </row>
    <row r="25" spans="1:18" ht="17.25">
      <c r="A25" s="248" t="s">
        <v>484</v>
      </c>
      <c r="B25" s="249"/>
      <c r="C25" s="233"/>
      <c r="D25" s="249"/>
      <c r="E25" s="13"/>
      <c r="F25" s="14" t="s">
        <v>86</v>
      </c>
      <c r="G25" s="15">
        <v>0.47</v>
      </c>
      <c r="H25" s="13"/>
      <c r="I25" s="14" t="s">
        <v>485</v>
      </c>
      <c r="J25" s="235" t="s">
        <v>140</v>
      </c>
      <c r="K25" s="236"/>
      <c r="L25" s="240"/>
      <c r="M25" s="241"/>
      <c r="N25" s="241"/>
      <c r="O25" s="241"/>
      <c r="P25" s="241"/>
      <c r="Q25" s="241"/>
      <c r="R25" s="242"/>
    </row>
    <row r="26" spans="1:18" ht="17.25" customHeight="1">
      <c r="A26" s="248" t="s">
        <v>486</v>
      </c>
      <c r="B26" s="249"/>
      <c r="C26" s="233"/>
      <c r="D26" s="249"/>
      <c r="E26" s="13"/>
      <c r="F26" s="14" t="s">
        <v>487</v>
      </c>
      <c r="G26" s="15">
        <v>5.64</v>
      </c>
      <c r="H26" s="13" t="s">
        <v>474</v>
      </c>
      <c r="I26" s="14" t="s">
        <v>488</v>
      </c>
      <c r="J26" s="235" t="s">
        <v>113</v>
      </c>
      <c r="K26" s="236"/>
      <c r="L26" s="240"/>
      <c r="M26" s="241"/>
      <c r="N26" s="241"/>
      <c r="O26" s="241"/>
      <c r="P26" s="241"/>
      <c r="Q26" s="241"/>
      <c r="R26" s="242"/>
    </row>
    <row r="27" spans="1:18" ht="18" customHeight="1" thickBot="1">
      <c r="A27" s="246" t="s">
        <v>129</v>
      </c>
      <c r="B27" s="247"/>
      <c r="C27" s="278">
        <v>10</v>
      </c>
      <c r="D27" s="247"/>
      <c r="E27" s="13" t="s">
        <v>426</v>
      </c>
      <c r="F27" s="17" t="s">
        <v>74</v>
      </c>
      <c r="G27" s="18">
        <v>1.02</v>
      </c>
      <c r="H27" s="19" t="s">
        <v>426</v>
      </c>
      <c r="I27" s="14" t="s">
        <v>489</v>
      </c>
      <c r="J27" s="235" t="s">
        <v>140</v>
      </c>
      <c r="K27" s="236"/>
      <c r="L27" s="240"/>
      <c r="M27" s="241"/>
      <c r="N27" s="241"/>
      <c r="O27" s="241"/>
      <c r="P27" s="241"/>
      <c r="Q27" s="241"/>
      <c r="R27" s="242"/>
    </row>
    <row r="28" spans="1:18" ht="18" customHeight="1" thickBot="1">
      <c r="A28" s="246" t="s">
        <v>130</v>
      </c>
      <c r="B28" s="247"/>
      <c r="C28" s="294">
        <v>18.5</v>
      </c>
      <c r="D28" s="295"/>
      <c r="E28" s="3" t="s">
        <v>426</v>
      </c>
      <c r="F28" s="9" t="s">
        <v>95</v>
      </c>
      <c r="G28" s="21"/>
      <c r="H28" s="8"/>
      <c r="I28" s="14" t="s">
        <v>121</v>
      </c>
      <c r="J28" s="235" t="s">
        <v>140</v>
      </c>
      <c r="K28" s="236"/>
      <c r="L28" s="240"/>
      <c r="M28" s="241"/>
      <c r="N28" s="241"/>
      <c r="O28" s="241"/>
      <c r="P28" s="241"/>
      <c r="Q28" s="241"/>
      <c r="R28" s="242"/>
    </row>
    <row r="29" spans="1:18" ht="18" customHeight="1" thickBot="1">
      <c r="A29" s="24" t="s">
        <v>96</v>
      </c>
      <c r="B29" s="25" t="s">
        <v>51</v>
      </c>
      <c r="C29" s="25" t="s">
        <v>97</v>
      </c>
      <c r="D29" s="292" t="s">
        <v>98</v>
      </c>
      <c r="E29" s="293"/>
      <c r="F29" s="14" t="s">
        <v>51</v>
      </c>
      <c r="G29" s="233" t="s">
        <v>576</v>
      </c>
      <c r="H29" s="234"/>
      <c r="I29" s="14" t="s">
        <v>128</v>
      </c>
      <c r="J29" s="235" t="s">
        <v>113</v>
      </c>
      <c r="K29" s="236"/>
      <c r="L29" s="240"/>
      <c r="M29" s="241"/>
      <c r="N29" s="241"/>
      <c r="O29" s="241"/>
      <c r="P29" s="241"/>
      <c r="Q29" s="241"/>
      <c r="R29" s="242"/>
    </row>
    <row r="30" spans="1:18" ht="17.25">
      <c r="A30" s="26" t="s">
        <v>577</v>
      </c>
      <c r="B30" s="21" t="s">
        <v>578</v>
      </c>
      <c r="C30" s="21" t="s">
        <v>579</v>
      </c>
      <c r="D30" s="10">
        <v>37</v>
      </c>
      <c r="E30" s="11"/>
      <c r="F30" s="3" t="s">
        <v>123</v>
      </c>
      <c r="G30" s="3">
        <v>2.5</v>
      </c>
      <c r="H30" s="3" t="s">
        <v>474</v>
      </c>
      <c r="I30" s="14"/>
      <c r="J30" s="233"/>
      <c r="K30" s="234"/>
      <c r="L30" s="240"/>
      <c r="M30" s="241"/>
      <c r="N30" s="241"/>
      <c r="O30" s="241"/>
      <c r="P30" s="241"/>
      <c r="Q30" s="241"/>
      <c r="R30" s="242"/>
    </row>
    <row r="31" spans="1:18" ht="17.25">
      <c r="A31" s="14" t="s">
        <v>580</v>
      </c>
      <c r="B31" s="15" t="s">
        <v>578</v>
      </c>
      <c r="C31" s="15" t="s">
        <v>579</v>
      </c>
      <c r="D31" s="1">
        <v>36.7</v>
      </c>
      <c r="E31" s="22"/>
      <c r="F31" s="14" t="s">
        <v>72</v>
      </c>
      <c r="G31" s="15">
        <v>2</v>
      </c>
      <c r="H31" s="13" t="s">
        <v>481</v>
      </c>
      <c r="I31" s="14" t="s">
        <v>61</v>
      </c>
      <c r="J31" s="233"/>
      <c r="K31" s="234"/>
      <c r="L31" s="240"/>
      <c r="M31" s="241"/>
      <c r="N31" s="241"/>
      <c r="O31" s="241"/>
      <c r="P31" s="241"/>
      <c r="Q31" s="241"/>
      <c r="R31" s="242"/>
    </row>
    <row r="32" spans="1:18" ht="17.25">
      <c r="A32" s="14" t="s">
        <v>581</v>
      </c>
      <c r="B32" s="15" t="s">
        <v>578</v>
      </c>
      <c r="C32" s="15" t="s">
        <v>579</v>
      </c>
      <c r="D32" s="16">
        <v>37.2</v>
      </c>
      <c r="E32" s="22"/>
      <c r="F32" s="14" t="s">
        <v>86</v>
      </c>
      <c r="G32" s="15">
        <v>0.0145</v>
      </c>
      <c r="H32" s="13"/>
      <c r="I32" s="14"/>
      <c r="J32" s="233"/>
      <c r="K32" s="234"/>
      <c r="L32" s="240"/>
      <c r="M32" s="241"/>
      <c r="N32" s="241"/>
      <c r="O32" s="241"/>
      <c r="P32" s="241"/>
      <c r="Q32" s="241"/>
      <c r="R32" s="242"/>
    </row>
    <row r="33" spans="1:18" ht="17.25">
      <c r="A33" s="14" t="s">
        <v>582</v>
      </c>
      <c r="B33" s="15" t="s">
        <v>583</v>
      </c>
      <c r="C33" s="15" t="s">
        <v>584</v>
      </c>
      <c r="D33" s="16">
        <v>37</v>
      </c>
      <c r="E33" s="22"/>
      <c r="F33" s="14" t="s">
        <v>487</v>
      </c>
      <c r="G33" s="15">
        <v>6.47</v>
      </c>
      <c r="H33" s="13" t="s">
        <v>474</v>
      </c>
      <c r="I33" s="14"/>
      <c r="J33" s="233"/>
      <c r="K33" s="234"/>
      <c r="L33" s="240"/>
      <c r="M33" s="241"/>
      <c r="N33" s="241"/>
      <c r="O33" s="241"/>
      <c r="P33" s="241"/>
      <c r="Q33" s="241"/>
      <c r="R33" s="242"/>
    </row>
    <row r="34" spans="1:18" ht="18" thickBot="1">
      <c r="A34" s="17" t="s">
        <v>585</v>
      </c>
      <c r="B34" s="18" t="s">
        <v>583</v>
      </c>
      <c r="C34" s="18" t="s">
        <v>586</v>
      </c>
      <c r="D34" s="20">
        <v>43</v>
      </c>
      <c r="E34" s="23"/>
      <c r="F34" s="17" t="s">
        <v>74</v>
      </c>
      <c r="G34" s="18">
        <v>0.92</v>
      </c>
      <c r="H34" s="19" t="s">
        <v>426</v>
      </c>
      <c r="I34" s="17" t="s">
        <v>100</v>
      </c>
      <c r="J34" s="18"/>
      <c r="K34" s="19" t="s">
        <v>426</v>
      </c>
      <c r="L34" s="243"/>
      <c r="M34" s="244"/>
      <c r="N34" s="244"/>
      <c r="O34" s="244"/>
      <c r="P34" s="244"/>
      <c r="Q34" s="244"/>
      <c r="R34" s="245"/>
    </row>
    <row r="36" ht="15" customHeight="1"/>
    <row r="37" ht="17.25">
      <c r="G37" s="1"/>
    </row>
    <row r="38" spans="13:18" ht="17.25">
      <c r="M38" s="27"/>
      <c r="N38" s="27"/>
      <c r="O38" s="1"/>
      <c r="P38" s="1"/>
      <c r="Q38" s="1"/>
      <c r="R38" s="1"/>
    </row>
  </sheetData>
  <sheetProtection/>
  <mergeCells count="91">
    <mergeCell ref="O7:R7"/>
    <mergeCell ref="C8:D8"/>
    <mergeCell ref="J16:M16"/>
    <mergeCell ref="J18:K18"/>
    <mergeCell ref="J19:K19"/>
    <mergeCell ref="L18:R18"/>
    <mergeCell ref="L19:R34"/>
    <mergeCell ref="O16:R16"/>
    <mergeCell ref="J17:K17"/>
    <mergeCell ref="J25:K25"/>
    <mergeCell ref="J26:K26"/>
    <mergeCell ref="A16:B16"/>
    <mergeCell ref="A20:B20"/>
    <mergeCell ref="C20:D20"/>
    <mergeCell ref="A18:B18"/>
    <mergeCell ref="A19:B19"/>
    <mergeCell ref="C16:D16"/>
    <mergeCell ref="A17:B17"/>
    <mergeCell ref="A26:B26"/>
    <mergeCell ref="A24:B24"/>
    <mergeCell ref="C5:R5"/>
    <mergeCell ref="A6:B6"/>
    <mergeCell ref="G6:H6"/>
    <mergeCell ref="C18:D18"/>
    <mergeCell ref="C19:D19"/>
    <mergeCell ref="A9:B9"/>
    <mergeCell ref="A10:B10"/>
    <mergeCell ref="A11:B11"/>
    <mergeCell ref="J13:M13"/>
    <mergeCell ref="L17:M17"/>
    <mergeCell ref="Q10:R10"/>
    <mergeCell ref="C9:D9"/>
    <mergeCell ref="C10:D10"/>
    <mergeCell ref="A1:R2"/>
    <mergeCell ref="B3:H3"/>
    <mergeCell ref="I3:R3"/>
    <mergeCell ref="B4:H4"/>
    <mergeCell ref="J4:R4"/>
    <mergeCell ref="O10:P10"/>
    <mergeCell ref="A5:B5"/>
    <mergeCell ref="C12:D12"/>
    <mergeCell ref="C22:D22"/>
    <mergeCell ref="J21:K21"/>
    <mergeCell ref="J22:K22"/>
    <mergeCell ref="A7:B7"/>
    <mergeCell ref="G7:H7"/>
    <mergeCell ref="J7:M7"/>
    <mergeCell ref="A8:B8"/>
    <mergeCell ref="C7:D7"/>
    <mergeCell ref="J20:K20"/>
    <mergeCell ref="O11:R11"/>
    <mergeCell ref="A12:B12"/>
    <mergeCell ref="O12:R12"/>
    <mergeCell ref="J11:L11"/>
    <mergeCell ref="C11:D11"/>
    <mergeCell ref="G29:H29"/>
    <mergeCell ref="J29:K29"/>
    <mergeCell ref="J27:K27"/>
    <mergeCell ref="J28:K28"/>
    <mergeCell ref="J23:K23"/>
    <mergeCell ref="A14:B14"/>
    <mergeCell ref="C14:D14"/>
    <mergeCell ref="A13:B13"/>
    <mergeCell ref="O13:R13"/>
    <mergeCell ref="A15:B15"/>
    <mergeCell ref="J14:M14"/>
    <mergeCell ref="O14:R14"/>
    <mergeCell ref="C15:D15"/>
    <mergeCell ref="A21:B21"/>
    <mergeCell ref="A23:B23"/>
    <mergeCell ref="C21:D21"/>
    <mergeCell ref="O17:R17"/>
    <mergeCell ref="C25:D25"/>
    <mergeCell ref="O15:R15"/>
    <mergeCell ref="C26:D26"/>
    <mergeCell ref="C27:D27"/>
    <mergeCell ref="A27:B27"/>
    <mergeCell ref="A25:B25"/>
    <mergeCell ref="J15:M15"/>
    <mergeCell ref="G22:H22"/>
    <mergeCell ref="C23:D23"/>
    <mergeCell ref="J24:K24"/>
    <mergeCell ref="C24:D24"/>
    <mergeCell ref="A22:B22"/>
    <mergeCell ref="J32:K32"/>
    <mergeCell ref="J33:K33"/>
    <mergeCell ref="A28:B28"/>
    <mergeCell ref="C28:D28"/>
    <mergeCell ref="J30:K30"/>
    <mergeCell ref="J31:K31"/>
    <mergeCell ref="D29:E29"/>
  </mergeCells>
  <dataValidations count="4">
    <dataValidation type="list" allowBlank="1" showInputMessage="1" showErrorMessage="1" sqref="O17:R17">
      <formula1>question3</formula1>
    </dataValidation>
    <dataValidation type="list" allowBlank="1" showInputMessage="1" showErrorMessage="1" sqref="G17:G18 O12:R15 J18:J29 J14:M15">
      <formula1>question1</formula1>
    </dataValidation>
    <dataValidation type="list" allowBlank="1" showInputMessage="1" showErrorMessage="1" sqref="B4:H4">
      <formula1>question2</formula1>
    </dataValidation>
    <dataValidation type="list" allowBlank="1" showInputMessage="1" showErrorMessage="1" sqref="J13:M13">
      <formula1>question4</formula1>
    </dataValidation>
  </dataValidations>
  <printOptions/>
  <pageMargins left="0.3937007874015748" right="0.3937007874015748" top="0.5905511811023623" bottom="0.5905511811023623" header="0.5118110236220472" footer="0.5118110236220472"/>
  <pageSetup orientation="landscape" paperSize="12" r:id="rId3"/>
  <legacyDrawing r:id="rId2"/>
</worksheet>
</file>

<file path=xl/worksheets/sheet11.xml><?xml version="1.0" encoding="utf-8"?>
<worksheet xmlns="http://schemas.openxmlformats.org/spreadsheetml/2006/main" xmlns:r="http://schemas.openxmlformats.org/officeDocument/2006/relationships">
  <dimension ref="A1:S38"/>
  <sheetViews>
    <sheetView zoomScale="80" zoomScaleNormal="80" zoomScalePageLayoutView="0" workbookViewId="0" topLeftCell="A16">
      <selection activeCell="F48" sqref="F48"/>
    </sheetView>
  </sheetViews>
  <sheetFormatPr defaultColWidth="24.875" defaultRowHeight="13.5"/>
  <cols>
    <col min="1" max="1" width="13.375" style="3" customWidth="1"/>
    <col min="2" max="2" width="13.25390625" style="3" bestFit="1" customWidth="1"/>
    <col min="3" max="3" width="12.00390625" style="3" bestFit="1" customWidth="1"/>
    <col min="4" max="4" width="9.125" style="3" bestFit="1" customWidth="1"/>
    <col min="5" max="5" width="6.625" style="3" bestFit="1" customWidth="1"/>
    <col min="6" max="6" width="21.00390625" style="3" bestFit="1" customWidth="1"/>
    <col min="7" max="7" width="10.125" style="3" customWidth="1"/>
    <col min="8" max="8" width="6.625" style="3" customWidth="1"/>
    <col min="9" max="9" width="14.375" style="3" bestFit="1" customWidth="1"/>
    <col min="10" max="10" width="6.625" style="3" bestFit="1" customWidth="1"/>
    <col min="11" max="11" width="5.50390625" style="3" customWidth="1"/>
    <col min="12" max="12" width="5.50390625" style="3" bestFit="1" customWidth="1"/>
    <col min="13" max="13" width="5.625" style="3" customWidth="1"/>
    <col min="14" max="14" width="18.375" style="3" bestFit="1" customWidth="1"/>
    <col min="15" max="15" width="6.75390625" style="3" customWidth="1"/>
    <col min="16" max="16" width="6.00390625" style="3" bestFit="1" customWidth="1"/>
    <col min="17" max="17" width="7.00390625" style="3" customWidth="1"/>
    <col min="18" max="18" width="4.25390625" style="3" bestFit="1" customWidth="1"/>
    <col min="19" max="16384" width="24.875" style="3" customWidth="1"/>
  </cols>
  <sheetData>
    <row r="1" spans="1:18" s="1" customFormat="1" ht="17.25">
      <c r="A1" s="241" t="s">
        <v>132</v>
      </c>
      <c r="B1" s="241"/>
      <c r="C1" s="241"/>
      <c r="D1" s="241"/>
      <c r="E1" s="241"/>
      <c r="F1" s="241"/>
      <c r="G1" s="241"/>
      <c r="H1" s="241"/>
      <c r="I1" s="241"/>
      <c r="J1" s="241"/>
      <c r="K1" s="241"/>
      <c r="L1" s="241"/>
      <c r="M1" s="241"/>
      <c r="N1" s="241"/>
      <c r="O1" s="241"/>
      <c r="P1" s="241"/>
      <c r="Q1" s="241"/>
      <c r="R1" s="241"/>
    </row>
    <row r="2" spans="1:18" s="1" customFormat="1" ht="18" thickBot="1">
      <c r="A2" s="244"/>
      <c r="B2" s="244"/>
      <c r="C2" s="244"/>
      <c r="D2" s="244"/>
      <c r="E2" s="244"/>
      <c r="F2" s="244"/>
      <c r="G2" s="244"/>
      <c r="H2" s="244"/>
      <c r="I2" s="244"/>
      <c r="J2" s="244"/>
      <c r="K2" s="244"/>
      <c r="L2" s="244"/>
      <c r="M2" s="244"/>
      <c r="N2" s="244"/>
      <c r="O2" s="244"/>
      <c r="P2" s="244"/>
      <c r="Q2" s="244"/>
      <c r="R2" s="244"/>
    </row>
    <row r="3" spans="1:18" ht="19.5" thickBot="1">
      <c r="A3" s="2" t="s">
        <v>0</v>
      </c>
      <c r="B3" s="271" t="s">
        <v>616</v>
      </c>
      <c r="C3" s="272"/>
      <c r="D3" s="272"/>
      <c r="E3" s="272"/>
      <c r="F3" s="272"/>
      <c r="G3" s="272"/>
      <c r="H3" s="273"/>
      <c r="I3" s="279" t="s">
        <v>1</v>
      </c>
      <c r="J3" s="280"/>
      <c r="K3" s="280"/>
      <c r="L3" s="280"/>
      <c r="M3" s="280"/>
      <c r="N3" s="280"/>
      <c r="O3" s="280"/>
      <c r="P3" s="280"/>
      <c r="Q3" s="280"/>
      <c r="R3" s="281"/>
    </row>
    <row r="4" spans="1:18" ht="19.5" thickBot="1">
      <c r="A4" s="4" t="s">
        <v>2</v>
      </c>
      <c r="B4" s="282" t="s">
        <v>108</v>
      </c>
      <c r="C4" s="283"/>
      <c r="D4" s="283"/>
      <c r="E4" s="283"/>
      <c r="F4" s="283"/>
      <c r="G4" s="283"/>
      <c r="H4" s="284"/>
      <c r="I4" s="5" t="s">
        <v>3</v>
      </c>
      <c r="J4" s="244"/>
      <c r="K4" s="244"/>
      <c r="L4" s="244"/>
      <c r="M4" s="244"/>
      <c r="N4" s="244"/>
      <c r="O4" s="244"/>
      <c r="P4" s="244"/>
      <c r="Q4" s="244"/>
      <c r="R4" s="245"/>
    </row>
    <row r="5" spans="1:18" ht="19.5" thickBot="1">
      <c r="A5" s="271" t="s">
        <v>4</v>
      </c>
      <c r="B5" s="273"/>
      <c r="C5" s="271" t="s">
        <v>617</v>
      </c>
      <c r="D5" s="272"/>
      <c r="E5" s="272"/>
      <c r="F5" s="272"/>
      <c r="G5" s="272"/>
      <c r="H5" s="272"/>
      <c r="I5" s="272"/>
      <c r="J5" s="272"/>
      <c r="K5" s="272"/>
      <c r="L5" s="272"/>
      <c r="M5" s="272"/>
      <c r="N5" s="272"/>
      <c r="O5" s="272"/>
      <c r="P5" s="272"/>
      <c r="Q5" s="272"/>
      <c r="R5" s="273"/>
    </row>
    <row r="6" spans="1:18" ht="17.25">
      <c r="A6" s="253" t="s">
        <v>5</v>
      </c>
      <c r="B6" s="254"/>
      <c r="C6" s="6"/>
      <c r="D6" s="7"/>
      <c r="E6" s="8"/>
      <c r="F6" s="9" t="s">
        <v>6</v>
      </c>
      <c r="G6" s="266"/>
      <c r="H6" s="268"/>
      <c r="I6" s="9" t="s">
        <v>7</v>
      </c>
      <c r="J6" s="10"/>
      <c r="K6" s="12"/>
      <c r="L6" s="12"/>
      <c r="M6" s="11"/>
      <c r="N6" s="9" t="s">
        <v>8</v>
      </c>
      <c r="O6" s="10"/>
      <c r="P6" s="12"/>
      <c r="Q6" s="12"/>
      <c r="R6" s="11"/>
    </row>
    <row r="7" spans="1:18" ht="17.25">
      <c r="A7" s="248" t="s">
        <v>9</v>
      </c>
      <c r="B7" s="249"/>
      <c r="C7" s="233">
        <v>84.83</v>
      </c>
      <c r="D7" s="249"/>
      <c r="E7" s="13" t="s">
        <v>10</v>
      </c>
      <c r="F7" s="14" t="s">
        <v>11</v>
      </c>
      <c r="G7" s="285" t="s">
        <v>138</v>
      </c>
      <c r="H7" s="286"/>
      <c r="I7" s="14" t="s">
        <v>12</v>
      </c>
      <c r="J7" s="233" t="s">
        <v>142</v>
      </c>
      <c r="K7" s="287"/>
      <c r="L7" s="287"/>
      <c r="M7" s="288"/>
      <c r="N7" s="14" t="s">
        <v>13</v>
      </c>
      <c r="O7" s="289">
        <v>40720</v>
      </c>
      <c r="P7" s="290"/>
      <c r="Q7" s="290"/>
      <c r="R7" s="291"/>
    </row>
    <row r="8" spans="1:18" ht="35.25" customHeight="1">
      <c r="A8" s="248" t="s">
        <v>122</v>
      </c>
      <c r="B8" s="249"/>
      <c r="C8" s="233">
        <f>B36+B37</f>
        <v>117.8</v>
      </c>
      <c r="D8" s="276"/>
      <c r="E8" s="13" t="s">
        <v>10</v>
      </c>
      <c r="F8" s="14" t="s">
        <v>134</v>
      </c>
      <c r="G8" s="15">
        <v>7</v>
      </c>
      <c r="H8" s="13" t="s">
        <v>10</v>
      </c>
      <c r="I8" s="14" t="s">
        <v>15</v>
      </c>
      <c r="J8" s="75" t="s">
        <v>618</v>
      </c>
      <c r="K8" s="15" t="s">
        <v>16</v>
      </c>
      <c r="L8" s="15">
        <v>12</v>
      </c>
      <c r="M8" s="13" t="s">
        <v>17</v>
      </c>
      <c r="N8" s="14" t="s">
        <v>18</v>
      </c>
      <c r="O8" s="15">
        <v>100</v>
      </c>
      <c r="P8" s="15" t="s">
        <v>19</v>
      </c>
      <c r="Q8" s="15">
        <v>9</v>
      </c>
      <c r="R8" s="13" t="s">
        <v>20</v>
      </c>
    </row>
    <row r="9" spans="1:18" ht="18" thickBot="1">
      <c r="A9" s="248" t="s">
        <v>21</v>
      </c>
      <c r="B9" s="249"/>
      <c r="C9" s="233">
        <v>8.1</v>
      </c>
      <c r="D9" s="249"/>
      <c r="E9" s="13" t="s">
        <v>22</v>
      </c>
      <c r="F9" s="14" t="s">
        <v>23</v>
      </c>
      <c r="G9" s="15">
        <v>95</v>
      </c>
      <c r="H9" s="13" t="s">
        <v>24</v>
      </c>
      <c r="I9" s="17"/>
      <c r="J9" s="76" t="s">
        <v>619</v>
      </c>
      <c r="K9" s="18" t="s">
        <v>16</v>
      </c>
      <c r="L9" s="18">
        <v>15</v>
      </c>
      <c r="M9" s="19" t="s">
        <v>17</v>
      </c>
      <c r="N9" s="14"/>
      <c r="O9" s="15">
        <v>300</v>
      </c>
      <c r="P9" s="15" t="s">
        <v>19</v>
      </c>
      <c r="Q9" s="15">
        <v>1</v>
      </c>
      <c r="R9" s="13" t="s">
        <v>20</v>
      </c>
    </row>
    <row r="10" spans="1:18" ht="18" thickBot="1">
      <c r="A10" s="248" t="s">
        <v>28</v>
      </c>
      <c r="B10" s="249"/>
      <c r="C10" s="233">
        <v>688</v>
      </c>
      <c r="D10" s="249"/>
      <c r="E10" s="13" t="s">
        <v>29</v>
      </c>
      <c r="F10" s="36" t="s">
        <v>30</v>
      </c>
      <c r="G10" s="37">
        <v>0.8</v>
      </c>
      <c r="H10" s="38"/>
      <c r="I10" s="9" t="s">
        <v>31</v>
      </c>
      <c r="J10" s="10"/>
      <c r="K10" s="12"/>
      <c r="L10" s="12"/>
      <c r="M10" s="11"/>
      <c r="N10" s="17" t="s">
        <v>32</v>
      </c>
      <c r="O10" s="255">
        <v>7.35</v>
      </c>
      <c r="P10" s="270"/>
      <c r="Q10" s="274" t="s">
        <v>33</v>
      </c>
      <c r="R10" s="275"/>
    </row>
    <row r="11" spans="1:18" ht="18" thickBot="1">
      <c r="A11" s="248" t="s">
        <v>34</v>
      </c>
      <c r="B11" s="249"/>
      <c r="C11" s="233" t="s">
        <v>620</v>
      </c>
      <c r="D11" s="249"/>
      <c r="E11" s="13"/>
      <c r="F11" s="39" t="s">
        <v>125</v>
      </c>
      <c r="G11" s="40">
        <v>14</v>
      </c>
      <c r="H11" s="41" t="s">
        <v>10</v>
      </c>
      <c r="I11" s="17" t="s">
        <v>36</v>
      </c>
      <c r="J11" s="255">
        <v>1.2</v>
      </c>
      <c r="K11" s="269"/>
      <c r="L11" s="270"/>
      <c r="M11" s="18" t="s">
        <v>37</v>
      </c>
      <c r="N11" s="9" t="s">
        <v>38</v>
      </c>
      <c r="O11" s="266" t="s">
        <v>39</v>
      </c>
      <c r="P11" s="267"/>
      <c r="Q11" s="267"/>
      <c r="R11" s="268"/>
    </row>
    <row r="12" spans="1:18" ht="17.25">
      <c r="A12" s="248" t="s">
        <v>40</v>
      </c>
      <c r="B12" s="249"/>
      <c r="C12" s="233">
        <v>0.36</v>
      </c>
      <c r="D12" s="249"/>
      <c r="E12" s="13" t="s">
        <v>41</v>
      </c>
      <c r="F12" s="9" t="s">
        <v>35</v>
      </c>
      <c r="G12" s="21"/>
      <c r="H12" s="8"/>
      <c r="I12" s="9" t="s">
        <v>44</v>
      </c>
      <c r="J12" s="10"/>
      <c r="K12" s="12"/>
      <c r="L12" s="12"/>
      <c r="M12" s="11"/>
      <c r="N12" s="14" t="s">
        <v>45</v>
      </c>
      <c r="O12" s="235" t="s">
        <v>140</v>
      </c>
      <c r="P12" s="265"/>
      <c r="Q12" s="265"/>
      <c r="R12" s="236"/>
    </row>
    <row r="13" spans="1:18" ht="17.25">
      <c r="A13" s="248" t="s">
        <v>131</v>
      </c>
      <c r="B13" s="249"/>
      <c r="C13" s="15">
        <v>10.1</v>
      </c>
      <c r="D13" s="15">
        <v>4.4</v>
      </c>
      <c r="E13" s="13" t="s">
        <v>43</v>
      </c>
      <c r="F13" s="14" t="s">
        <v>42</v>
      </c>
      <c r="G13" s="15">
        <v>3.46</v>
      </c>
      <c r="H13" s="13" t="s">
        <v>43</v>
      </c>
      <c r="I13" s="14" t="s">
        <v>48</v>
      </c>
      <c r="J13" s="235" t="s">
        <v>143</v>
      </c>
      <c r="K13" s="263"/>
      <c r="L13" s="263"/>
      <c r="M13" s="264"/>
      <c r="N13" s="14" t="s">
        <v>49</v>
      </c>
      <c r="O13" s="235" t="s">
        <v>140</v>
      </c>
      <c r="P13" s="265"/>
      <c r="Q13" s="265"/>
      <c r="R13" s="236"/>
    </row>
    <row r="14" spans="1:19" ht="34.5" customHeight="1">
      <c r="A14" s="248" t="s">
        <v>50</v>
      </c>
      <c r="B14" s="249"/>
      <c r="C14" s="233" t="s">
        <v>621</v>
      </c>
      <c r="D14" s="249"/>
      <c r="E14" s="13"/>
      <c r="F14" s="14" t="s">
        <v>46</v>
      </c>
      <c r="G14" s="15">
        <v>180</v>
      </c>
      <c r="H14" s="13" t="s">
        <v>24</v>
      </c>
      <c r="I14" s="14" t="s">
        <v>52</v>
      </c>
      <c r="J14" s="235" t="s">
        <v>113</v>
      </c>
      <c r="K14" s="263"/>
      <c r="L14" s="263"/>
      <c r="M14" s="264"/>
      <c r="N14" s="14" t="s">
        <v>53</v>
      </c>
      <c r="O14" s="235" t="s">
        <v>140</v>
      </c>
      <c r="P14" s="265"/>
      <c r="Q14" s="265"/>
      <c r="R14" s="236"/>
      <c r="S14" s="1"/>
    </row>
    <row r="15" spans="1:18" ht="17.25" customHeight="1">
      <c r="A15" s="248" t="s">
        <v>54</v>
      </c>
      <c r="B15" s="249"/>
      <c r="C15" s="233">
        <v>300</v>
      </c>
      <c r="D15" s="249"/>
      <c r="E15" s="13" t="s">
        <v>33</v>
      </c>
      <c r="F15" s="14" t="s">
        <v>51</v>
      </c>
      <c r="G15" s="15" t="s">
        <v>271</v>
      </c>
      <c r="H15" s="13"/>
      <c r="I15" s="14" t="s">
        <v>57</v>
      </c>
      <c r="J15" s="235" t="s">
        <v>113</v>
      </c>
      <c r="K15" s="263"/>
      <c r="L15" s="263"/>
      <c r="M15" s="264"/>
      <c r="N15" s="14" t="s">
        <v>58</v>
      </c>
      <c r="O15" s="235" t="s">
        <v>140</v>
      </c>
      <c r="P15" s="265"/>
      <c r="Q15" s="265"/>
      <c r="R15" s="236"/>
    </row>
    <row r="16" spans="1:18" ht="18" customHeight="1" thickBot="1">
      <c r="A16" s="277" t="s">
        <v>59</v>
      </c>
      <c r="B16" s="270"/>
      <c r="C16" s="255">
        <v>2</v>
      </c>
      <c r="D16" s="270"/>
      <c r="E16" s="19" t="s">
        <v>10</v>
      </c>
      <c r="F16" s="14" t="s">
        <v>55</v>
      </c>
      <c r="G16" s="15">
        <v>72.28</v>
      </c>
      <c r="H16" s="13" t="s">
        <v>56</v>
      </c>
      <c r="I16" s="17" t="s">
        <v>61</v>
      </c>
      <c r="J16" s="255"/>
      <c r="K16" s="256"/>
      <c r="L16" s="256"/>
      <c r="M16" s="257"/>
      <c r="N16" s="14"/>
      <c r="O16" s="233"/>
      <c r="P16" s="258"/>
      <c r="Q16" s="258"/>
      <c r="R16" s="234"/>
    </row>
    <row r="17" spans="1:18" ht="20.25" customHeight="1" thickBot="1">
      <c r="A17" s="253" t="s">
        <v>62</v>
      </c>
      <c r="B17" s="254"/>
      <c r="C17" s="6"/>
      <c r="D17" s="7"/>
      <c r="E17" s="8"/>
      <c r="F17" s="14" t="s">
        <v>126</v>
      </c>
      <c r="G17" s="32" t="s">
        <v>140</v>
      </c>
      <c r="H17" s="13"/>
      <c r="I17" s="9" t="s">
        <v>64</v>
      </c>
      <c r="J17" s="266" t="s">
        <v>65</v>
      </c>
      <c r="K17" s="268"/>
      <c r="L17" s="253" t="s">
        <v>66</v>
      </c>
      <c r="M17" s="259"/>
      <c r="N17" s="31"/>
      <c r="O17" s="260"/>
      <c r="P17" s="261"/>
      <c r="Q17" s="261"/>
      <c r="R17" s="262"/>
    </row>
    <row r="18" spans="1:18" ht="17.25">
      <c r="A18" s="248" t="s">
        <v>67</v>
      </c>
      <c r="B18" s="249"/>
      <c r="C18" s="233">
        <v>39</v>
      </c>
      <c r="D18" s="249"/>
      <c r="E18" s="13" t="s">
        <v>43</v>
      </c>
      <c r="F18" s="14" t="s">
        <v>63</v>
      </c>
      <c r="G18" s="32" t="s">
        <v>113</v>
      </c>
      <c r="H18" s="13"/>
      <c r="I18" s="14" t="s">
        <v>127</v>
      </c>
      <c r="J18" s="235" t="s">
        <v>113</v>
      </c>
      <c r="K18" s="236"/>
      <c r="L18" s="250" t="s">
        <v>71</v>
      </c>
      <c r="M18" s="251"/>
      <c r="N18" s="251"/>
      <c r="O18" s="251"/>
      <c r="P18" s="251"/>
      <c r="Q18" s="251"/>
      <c r="R18" s="252"/>
    </row>
    <row r="19" spans="1:18" ht="17.25">
      <c r="A19" s="248" t="s">
        <v>72</v>
      </c>
      <c r="B19" s="249"/>
      <c r="C19" s="233">
        <v>51.328</v>
      </c>
      <c r="D19" s="249"/>
      <c r="E19" s="13" t="s">
        <v>73</v>
      </c>
      <c r="F19" s="14" t="s">
        <v>69</v>
      </c>
      <c r="G19" s="15">
        <v>0.873</v>
      </c>
      <c r="H19" s="13"/>
      <c r="I19" s="14" t="s">
        <v>70</v>
      </c>
      <c r="J19" s="235" t="s">
        <v>113</v>
      </c>
      <c r="K19" s="236"/>
      <c r="L19" s="237" t="s">
        <v>622</v>
      </c>
      <c r="M19" s="238"/>
      <c r="N19" s="238"/>
      <c r="O19" s="238"/>
      <c r="P19" s="238"/>
      <c r="Q19" s="238"/>
      <c r="R19" s="239"/>
    </row>
    <row r="20" spans="1:18" ht="18" thickBot="1">
      <c r="A20" s="248" t="s">
        <v>76</v>
      </c>
      <c r="B20" s="249"/>
      <c r="C20" s="233">
        <v>29.63</v>
      </c>
      <c r="D20" s="249"/>
      <c r="E20" s="13"/>
      <c r="F20" s="33" t="s">
        <v>124</v>
      </c>
      <c r="G20" s="34">
        <v>2007</v>
      </c>
      <c r="H20" s="35" t="s">
        <v>137</v>
      </c>
      <c r="I20" s="14" t="s">
        <v>75</v>
      </c>
      <c r="J20" s="235" t="s">
        <v>140</v>
      </c>
      <c r="K20" s="236"/>
      <c r="L20" s="240"/>
      <c r="M20" s="241"/>
      <c r="N20" s="241"/>
      <c r="O20" s="241"/>
      <c r="P20" s="241"/>
      <c r="Q20" s="241"/>
      <c r="R20" s="242"/>
    </row>
    <row r="21" spans="1:18" ht="17.25" customHeight="1">
      <c r="A21" s="248" t="s">
        <v>79</v>
      </c>
      <c r="B21" s="249"/>
      <c r="C21" s="296" t="s">
        <v>623</v>
      </c>
      <c r="D21" s="297"/>
      <c r="E21" s="13"/>
      <c r="F21" s="9" t="s">
        <v>77</v>
      </c>
      <c r="G21" s="21"/>
      <c r="H21" s="8"/>
      <c r="I21" s="14" t="s">
        <v>78</v>
      </c>
      <c r="J21" s="235" t="s">
        <v>140</v>
      </c>
      <c r="K21" s="236"/>
      <c r="L21" s="240"/>
      <c r="M21" s="241"/>
      <c r="N21" s="241"/>
      <c r="O21" s="241"/>
      <c r="P21" s="241"/>
      <c r="Q21" s="241"/>
      <c r="R21" s="242"/>
    </row>
    <row r="22" spans="1:18" ht="17.25" customHeight="1">
      <c r="A22" s="248" t="s">
        <v>81</v>
      </c>
      <c r="B22" s="249"/>
      <c r="C22" s="233">
        <v>0</v>
      </c>
      <c r="D22" s="249"/>
      <c r="E22" s="13" t="s">
        <v>82</v>
      </c>
      <c r="F22" s="14" t="s">
        <v>51</v>
      </c>
      <c r="G22" s="233" t="s">
        <v>272</v>
      </c>
      <c r="H22" s="234"/>
      <c r="I22" s="14" t="s">
        <v>80</v>
      </c>
      <c r="J22" s="235" t="s">
        <v>140</v>
      </c>
      <c r="K22" s="236"/>
      <c r="L22" s="240"/>
      <c r="M22" s="241"/>
      <c r="N22" s="241"/>
      <c r="O22" s="241"/>
      <c r="P22" s="241"/>
      <c r="Q22" s="241"/>
      <c r="R22" s="242"/>
    </row>
    <row r="23" spans="1:18" ht="17.25">
      <c r="A23" s="248" t="s">
        <v>84</v>
      </c>
      <c r="B23" s="249"/>
      <c r="C23" s="233">
        <v>7.19</v>
      </c>
      <c r="D23" s="249"/>
      <c r="E23" s="13" t="s">
        <v>82</v>
      </c>
      <c r="F23" s="3" t="s">
        <v>123</v>
      </c>
      <c r="G23" s="3">
        <v>4.3</v>
      </c>
      <c r="H23" s="3" t="s">
        <v>43</v>
      </c>
      <c r="I23" s="14" t="s">
        <v>83</v>
      </c>
      <c r="J23" s="235" t="s">
        <v>140</v>
      </c>
      <c r="K23" s="236"/>
      <c r="L23" s="240"/>
      <c r="M23" s="241"/>
      <c r="N23" s="241"/>
      <c r="O23" s="241"/>
      <c r="P23" s="241"/>
      <c r="Q23" s="241"/>
      <c r="R23" s="242"/>
    </row>
    <row r="24" spans="1:18" ht="17.25">
      <c r="A24" s="248" t="s">
        <v>88</v>
      </c>
      <c r="B24" s="249"/>
      <c r="C24" s="233">
        <v>0.9927</v>
      </c>
      <c r="D24" s="249"/>
      <c r="E24" s="13"/>
      <c r="F24" s="14" t="s">
        <v>72</v>
      </c>
      <c r="G24" s="15">
        <v>3.98</v>
      </c>
      <c r="H24" s="13" t="s">
        <v>73</v>
      </c>
      <c r="I24" s="14" t="s">
        <v>87</v>
      </c>
      <c r="J24" s="235" t="s">
        <v>113</v>
      </c>
      <c r="K24" s="236"/>
      <c r="L24" s="240"/>
      <c r="M24" s="241"/>
      <c r="N24" s="241"/>
      <c r="O24" s="241"/>
      <c r="P24" s="241"/>
      <c r="Q24" s="241"/>
      <c r="R24" s="242"/>
    </row>
    <row r="25" spans="1:18" ht="17.25">
      <c r="A25" s="248" t="s">
        <v>91</v>
      </c>
      <c r="B25" s="249"/>
      <c r="C25" s="233">
        <v>1.19</v>
      </c>
      <c r="D25" s="249"/>
      <c r="E25" s="13"/>
      <c r="F25" s="14" t="s">
        <v>86</v>
      </c>
      <c r="G25" s="15">
        <v>0.311</v>
      </c>
      <c r="H25" s="13"/>
      <c r="I25" s="14" t="s">
        <v>90</v>
      </c>
      <c r="J25" s="235" t="s">
        <v>140</v>
      </c>
      <c r="K25" s="236"/>
      <c r="L25" s="240"/>
      <c r="M25" s="241"/>
      <c r="N25" s="241"/>
      <c r="O25" s="241"/>
      <c r="P25" s="241"/>
      <c r="Q25" s="241"/>
      <c r="R25" s="242"/>
    </row>
    <row r="26" spans="1:18" ht="17.25" customHeight="1">
      <c r="A26" s="248" t="s">
        <v>93</v>
      </c>
      <c r="B26" s="249"/>
      <c r="C26" s="233" t="s">
        <v>624</v>
      </c>
      <c r="D26" s="249"/>
      <c r="E26" s="13"/>
      <c r="F26" s="14" t="s">
        <v>89</v>
      </c>
      <c r="G26" s="15">
        <v>5.6</v>
      </c>
      <c r="H26" s="13" t="s">
        <v>43</v>
      </c>
      <c r="I26" s="14" t="s">
        <v>92</v>
      </c>
      <c r="J26" s="235" t="s">
        <v>113</v>
      </c>
      <c r="K26" s="236"/>
      <c r="L26" s="240"/>
      <c r="M26" s="241"/>
      <c r="N26" s="241"/>
      <c r="O26" s="241"/>
      <c r="P26" s="241"/>
      <c r="Q26" s="241"/>
      <c r="R26" s="242"/>
    </row>
    <row r="27" spans="1:18" ht="18" customHeight="1" thickBot="1">
      <c r="A27" s="246" t="s">
        <v>129</v>
      </c>
      <c r="B27" s="247"/>
      <c r="C27" s="278">
        <v>24</v>
      </c>
      <c r="D27" s="247"/>
      <c r="E27" s="13" t="s">
        <v>10</v>
      </c>
      <c r="F27" s="17" t="s">
        <v>74</v>
      </c>
      <c r="G27" s="18">
        <v>2.3</v>
      </c>
      <c r="H27" s="19" t="s">
        <v>10</v>
      </c>
      <c r="I27" s="14" t="s">
        <v>94</v>
      </c>
      <c r="J27" s="235" t="s">
        <v>140</v>
      </c>
      <c r="K27" s="236"/>
      <c r="L27" s="240"/>
      <c r="M27" s="241"/>
      <c r="N27" s="241"/>
      <c r="O27" s="241"/>
      <c r="P27" s="241"/>
      <c r="Q27" s="241"/>
      <c r="R27" s="242"/>
    </row>
    <row r="28" spans="1:18" ht="18" customHeight="1" thickBot="1">
      <c r="A28" s="246" t="s">
        <v>130</v>
      </c>
      <c r="B28" s="247"/>
      <c r="C28" s="294">
        <v>44</v>
      </c>
      <c r="D28" s="295"/>
      <c r="E28" s="3" t="s">
        <v>10</v>
      </c>
      <c r="F28" s="9" t="s">
        <v>95</v>
      </c>
      <c r="G28" s="21"/>
      <c r="H28" s="8"/>
      <c r="I28" s="14" t="s">
        <v>121</v>
      </c>
      <c r="J28" s="235" t="s">
        <v>113</v>
      </c>
      <c r="K28" s="236"/>
      <c r="L28" s="240"/>
      <c r="M28" s="241"/>
      <c r="N28" s="241"/>
      <c r="O28" s="241"/>
      <c r="P28" s="241"/>
      <c r="Q28" s="241"/>
      <c r="R28" s="242"/>
    </row>
    <row r="29" spans="1:18" ht="18" customHeight="1" thickBot="1">
      <c r="A29" s="24" t="s">
        <v>96</v>
      </c>
      <c r="B29" s="25" t="s">
        <v>51</v>
      </c>
      <c r="C29" s="25" t="s">
        <v>97</v>
      </c>
      <c r="D29" s="292" t="s">
        <v>98</v>
      </c>
      <c r="E29" s="293"/>
      <c r="F29" s="14" t="s">
        <v>51</v>
      </c>
      <c r="G29" s="233" t="s">
        <v>273</v>
      </c>
      <c r="H29" s="234"/>
      <c r="I29" s="14" t="s">
        <v>128</v>
      </c>
      <c r="J29" s="235" t="s">
        <v>113</v>
      </c>
      <c r="K29" s="236"/>
      <c r="L29" s="240"/>
      <c r="M29" s="241"/>
      <c r="N29" s="241"/>
      <c r="O29" s="241"/>
      <c r="P29" s="241"/>
      <c r="Q29" s="241"/>
      <c r="R29" s="242"/>
    </row>
    <row r="30" spans="1:18" ht="17.25">
      <c r="A30" s="77" t="s">
        <v>274</v>
      </c>
      <c r="B30" s="21" t="s">
        <v>275</v>
      </c>
      <c r="C30" s="21">
        <v>6.2</v>
      </c>
      <c r="D30" s="10">
        <v>36</v>
      </c>
      <c r="E30" s="11"/>
      <c r="F30" s="3" t="s">
        <v>123</v>
      </c>
      <c r="G30" s="3">
        <v>3.35</v>
      </c>
      <c r="H30" s="3" t="s">
        <v>43</v>
      </c>
      <c r="I30" s="14"/>
      <c r="J30" s="233"/>
      <c r="K30" s="234"/>
      <c r="L30" s="240"/>
      <c r="M30" s="241"/>
      <c r="N30" s="241"/>
      <c r="O30" s="241"/>
      <c r="P30" s="241"/>
      <c r="Q30" s="241"/>
      <c r="R30" s="242"/>
    </row>
    <row r="31" spans="1:18" ht="17.25">
      <c r="A31" s="78" t="s">
        <v>625</v>
      </c>
      <c r="B31" s="15" t="s">
        <v>275</v>
      </c>
      <c r="C31" s="15">
        <v>6.2</v>
      </c>
      <c r="D31" s="1">
        <v>36</v>
      </c>
      <c r="E31" s="22"/>
      <c r="F31" s="72" t="s">
        <v>72</v>
      </c>
      <c r="G31" s="15">
        <v>3.64</v>
      </c>
      <c r="H31" s="13" t="s">
        <v>73</v>
      </c>
      <c r="I31" s="14" t="s">
        <v>61</v>
      </c>
      <c r="J31" s="233" t="s">
        <v>626</v>
      </c>
      <c r="K31" s="234"/>
      <c r="L31" s="240"/>
      <c r="M31" s="241"/>
      <c r="N31" s="241"/>
      <c r="O31" s="241"/>
      <c r="P31" s="241"/>
      <c r="Q31" s="241"/>
      <c r="R31" s="242"/>
    </row>
    <row r="32" spans="1:18" ht="17.25">
      <c r="A32" s="78" t="s">
        <v>276</v>
      </c>
      <c r="B32" s="15" t="s">
        <v>627</v>
      </c>
      <c r="C32" s="1">
        <v>6.2</v>
      </c>
      <c r="D32" s="16">
        <v>36</v>
      </c>
      <c r="E32" s="22"/>
      <c r="F32" s="72" t="s">
        <v>86</v>
      </c>
      <c r="G32" s="15">
        <v>0.0124</v>
      </c>
      <c r="H32" s="13"/>
      <c r="I32" s="14"/>
      <c r="J32" s="233"/>
      <c r="K32" s="234"/>
      <c r="L32" s="240"/>
      <c r="M32" s="241"/>
      <c r="N32" s="241"/>
      <c r="O32" s="241"/>
      <c r="P32" s="241"/>
      <c r="Q32" s="241"/>
      <c r="R32" s="242"/>
    </row>
    <row r="33" spans="1:18" ht="17.25">
      <c r="A33" s="78" t="s">
        <v>277</v>
      </c>
      <c r="B33" s="15" t="s">
        <v>278</v>
      </c>
      <c r="C33" s="15">
        <v>6.2</v>
      </c>
      <c r="D33" s="16">
        <v>36</v>
      </c>
      <c r="E33" s="22"/>
      <c r="F33" s="72" t="s">
        <v>89</v>
      </c>
      <c r="G33" s="15">
        <v>6.84</v>
      </c>
      <c r="H33" s="13" t="s">
        <v>43</v>
      </c>
      <c r="I33" s="14"/>
      <c r="J33" s="233"/>
      <c r="K33" s="234"/>
      <c r="L33" s="240"/>
      <c r="M33" s="241"/>
      <c r="N33" s="241"/>
      <c r="O33" s="241"/>
      <c r="P33" s="241"/>
      <c r="Q33" s="241"/>
      <c r="R33" s="242"/>
    </row>
    <row r="34" spans="1:18" ht="18" thickBot="1">
      <c r="A34" s="79" t="s">
        <v>279</v>
      </c>
      <c r="B34" s="80" t="s">
        <v>280</v>
      </c>
      <c r="C34" s="80" t="s">
        <v>628</v>
      </c>
      <c r="D34" s="81">
        <v>36</v>
      </c>
      <c r="E34" s="82"/>
      <c r="F34" s="73" t="s">
        <v>74</v>
      </c>
      <c r="G34" s="18">
        <v>2.7</v>
      </c>
      <c r="H34" s="19" t="s">
        <v>10</v>
      </c>
      <c r="I34" s="17" t="s">
        <v>100</v>
      </c>
      <c r="J34" s="18">
        <v>2.5</v>
      </c>
      <c r="K34" s="19" t="s">
        <v>10</v>
      </c>
      <c r="L34" s="243"/>
      <c r="M34" s="244"/>
      <c r="N34" s="244"/>
      <c r="O34" s="244"/>
      <c r="P34" s="244"/>
      <c r="Q34" s="244"/>
      <c r="R34" s="245"/>
    </row>
    <row r="35" spans="1:5" ht="18" thickBot="1">
      <c r="A35" s="33" t="s">
        <v>629</v>
      </c>
      <c r="B35" s="70" t="s">
        <v>281</v>
      </c>
      <c r="C35" s="83" t="s">
        <v>630</v>
      </c>
      <c r="D35" s="70">
        <v>36</v>
      </c>
      <c r="E35" s="71"/>
    </row>
    <row r="36" spans="1:3" ht="15" customHeight="1">
      <c r="A36" s="3" t="s">
        <v>631</v>
      </c>
      <c r="B36" s="3">
        <v>56.4</v>
      </c>
      <c r="C36" s="74" t="s">
        <v>10</v>
      </c>
    </row>
    <row r="37" spans="1:3" ht="17.25">
      <c r="A37" s="3" t="s">
        <v>632</v>
      </c>
      <c r="B37" s="3">
        <v>61.4</v>
      </c>
      <c r="C37" s="74" t="s">
        <v>10</v>
      </c>
    </row>
    <row r="38" spans="7:18" ht="17.25">
      <c r="G38" s="1"/>
      <c r="M38" s="27"/>
      <c r="N38" s="27"/>
      <c r="O38" s="1"/>
      <c r="P38" s="1"/>
      <c r="Q38" s="1"/>
      <c r="R38" s="1"/>
    </row>
  </sheetData>
  <sheetProtection/>
  <mergeCells count="91">
    <mergeCell ref="J30:K30"/>
    <mergeCell ref="J31:K31"/>
    <mergeCell ref="J32:K32"/>
    <mergeCell ref="J33:K33"/>
    <mergeCell ref="A28:B28"/>
    <mergeCell ref="C28:D28"/>
    <mergeCell ref="J28:K28"/>
    <mergeCell ref="D29:E29"/>
    <mergeCell ref="G29:H29"/>
    <mergeCell ref="J29:K29"/>
    <mergeCell ref="A26:B26"/>
    <mergeCell ref="C26:D26"/>
    <mergeCell ref="J26:K26"/>
    <mergeCell ref="A27:B27"/>
    <mergeCell ref="C27:D27"/>
    <mergeCell ref="J27:K27"/>
    <mergeCell ref="A24:B24"/>
    <mergeCell ref="C24:D24"/>
    <mergeCell ref="J24:K24"/>
    <mergeCell ref="A25:B25"/>
    <mergeCell ref="C25:D25"/>
    <mergeCell ref="J25:K25"/>
    <mergeCell ref="A22:B22"/>
    <mergeCell ref="C22:D22"/>
    <mergeCell ref="G22:H22"/>
    <mergeCell ref="J22:K22"/>
    <mergeCell ref="A23:B23"/>
    <mergeCell ref="C23:D23"/>
    <mergeCell ref="J23:K23"/>
    <mergeCell ref="A19:B19"/>
    <mergeCell ref="C19:D19"/>
    <mergeCell ref="J19:K19"/>
    <mergeCell ref="L19:R34"/>
    <mergeCell ref="A20:B20"/>
    <mergeCell ref="C20:D20"/>
    <mergeCell ref="J20:K20"/>
    <mergeCell ref="A21:B21"/>
    <mergeCell ref="C21:D21"/>
    <mergeCell ref="J21:K21"/>
    <mergeCell ref="A17:B17"/>
    <mergeCell ref="J17:K17"/>
    <mergeCell ref="L17:M17"/>
    <mergeCell ref="O17:R17"/>
    <mergeCell ref="A18:B18"/>
    <mergeCell ref="C18:D18"/>
    <mergeCell ref="J18:K18"/>
    <mergeCell ref="L18:R18"/>
    <mergeCell ref="A15:B15"/>
    <mergeCell ref="C15:D15"/>
    <mergeCell ref="J15:M15"/>
    <mergeCell ref="O15:R15"/>
    <mergeCell ref="A16:B16"/>
    <mergeCell ref="C16:D16"/>
    <mergeCell ref="J16:M16"/>
    <mergeCell ref="O16:R16"/>
    <mergeCell ref="A13:B13"/>
    <mergeCell ref="J13:M13"/>
    <mergeCell ref="O13:R13"/>
    <mergeCell ref="A14:B14"/>
    <mergeCell ref="C14:D14"/>
    <mergeCell ref="J14:M14"/>
    <mergeCell ref="O14:R14"/>
    <mergeCell ref="A11:B11"/>
    <mergeCell ref="C11:D11"/>
    <mergeCell ref="J11:L11"/>
    <mergeCell ref="O11:R11"/>
    <mergeCell ref="A12:B12"/>
    <mergeCell ref="C12:D12"/>
    <mergeCell ref="O12:R12"/>
    <mergeCell ref="O7:R7"/>
    <mergeCell ref="A8:B8"/>
    <mergeCell ref="C8:D8"/>
    <mergeCell ref="A9:B9"/>
    <mergeCell ref="C9:D9"/>
    <mergeCell ref="A10:B10"/>
    <mergeCell ref="C10:D10"/>
    <mergeCell ref="O10:P10"/>
    <mergeCell ref="Q10:R10"/>
    <mergeCell ref="A6:B6"/>
    <mergeCell ref="G6:H6"/>
    <mergeCell ref="A7:B7"/>
    <mergeCell ref="C7:D7"/>
    <mergeCell ref="G7:H7"/>
    <mergeCell ref="J7:M7"/>
    <mergeCell ref="A1:R2"/>
    <mergeCell ref="B3:H3"/>
    <mergeCell ref="I3:R3"/>
    <mergeCell ref="B4:H4"/>
    <mergeCell ref="J4:R4"/>
    <mergeCell ref="A5:B5"/>
    <mergeCell ref="C5:R5"/>
  </mergeCells>
  <dataValidations count="4">
    <dataValidation type="list" allowBlank="1" showInputMessage="1" showErrorMessage="1" sqref="O17:R17">
      <formula1>question3</formula1>
    </dataValidation>
    <dataValidation type="list" allowBlank="1" showInputMessage="1" showErrorMessage="1" sqref="G17:G18 O12:R15 J18:J29 J14:M15">
      <formula1>question1</formula1>
    </dataValidation>
    <dataValidation type="list" allowBlank="1" showInputMessage="1" showErrorMessage="1" sqref="B4:H4">
      <formula1>question2</formula1>
    </dataValidation>
    <dataValidation type="list" allowBlank="1" showInputMessage="1" showErrorMessage="1" sqref="J13:M13">
      <formula1>question4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S38"/>
  <sheetViews>
    <sheetView zoomScale="80" zoomScaleNormal="80" zoomScalePageLayoutView="0" workbookViewId="0" topLeftCell="A13">
      <selection activeCell="O8" sqref="O8"/>
    </sheetView>
  </sheetViews>
  <sheetFormatPr defaultColWidth="24.875" defaultRowHeight="13.5"/>
  <cols>
    <col min="1" max="1" width="13.375" style="3" customWidth="1"/>
    <col min="2" max="2" width="13.25390625" style="3" bestFit="1" customWidth="1"/>
    <col min="3" max="3" width="12.00390625" style="3" bestFit="1" customWidth="1"/>
    <col min="4" max="4" width="19.25390625" style="3" customWidth="1"/>
    <col min="5" max="5" width="6.625" style="3" bestFit="1" customWidth="1"/>
    <col min="6" max="6" width="21.00390625" style="3" bestFit="1" customWidth="1"/>
    <col min="7" max="7" width="10.125" style="3" customWidth="1"/>
    <col min="8" max="8" width="6.625" style="3" customWidth="1"/>
    <col min="9" max="9" width="14.375" style="3" bestFit="1" customWidth="1"/>
    <col min="10" max="10" width="6.625" style="3" bestFit="1" customWidth="1"/>
    <col min="11" max="11" width="5.50390625" style="3" customWidth="1"/>
    <col min="12" max="12" width="5.50390625" style="3" bestFit="1" customWidth="1"/>
    <col min="13" max="13" width="5.625" style="3" customWidth="1"/>
    <col min="14" max="14" width="18.375" style="3" bestFit="1" customWidth="1"/>
    <col min="15" max="15" width="6.75390625" style="3" customWidth="1"/>
    <col min="16" max="16" width="6.00390625" style="3" bestFit="1" customWidth="1"/>
    <col min="17" max="17" width="7.00390625" style="3" customWidth="1"/>
    <col min="18" max="18" width="4.25390625" style="3" bestFit="1" customWidth="1"/>
    <col min="19" max="16384" width="24.875" style="3" customWidth="1"/>
  </cols>
  <sheetData>
    <row r="1" spans="1:18" s="1" customFormat="1" ht="17.25">
      <c r="A1" s="241" t="s">
        <v>132</v>
      </c>
      <c r="B1" s="241"/>
      <c r="C1" s="241"/>
      <c r="D1" s="241"/>
      <c r="E1" s="241"/>
      <c r="F1" s="241"/>
      <c r="G1" s="241"/>
      <c r="H1" s="241"/>
      <c r="I1" s="241"/>
      <c r="J1" s="241"/>
      <c r="K1" s="241"/>
      <c r="L1" s="241"/>
      <c r="M1" s="241"/>
      <c r="N1" s="241"/>
      <c r="O1" s="241"/>
      <c r="P1" s="241"/>
      <c r="Q1" s="241"/>
      <c r="R1" s="241"/>
    </row>
    <row r="2" spans="1:18" s="1" customFormat="1" ht="18" thickBot="1">
      <c r="A2" s="244"/>
      <c r="B2" s="244"/>
      <c r="C2" s="244"/>
      <c r="D2" s="244"/>
      <c r="E2" s="244"/>
      <c r="F2" s="244"/>
      <c r="G2" s="244"/>
      <c r="H2" s="244"/>
      <c r="I2" s="244"/>
      <c r="J2" s="244"/>
      <c r="K2" s="244"/>
      <c r="L2" s="244"/>
      <c r="M2" s="244"/>
      <c r="N2" s="244"/>
      <c r="O2" s="244"/>
      <c r="P2" s="244"/>
      <c r="Q2" s="244"/>
      <c r="R2" s="244"/>
    </row>
    <row r="3" spans="1:18" ht="19.5" thickBot="1">
      <c r="A3" s="2" t="s">
        <v>0</v>
      </c>
      <c r="B3" s="271" t="s">
        <v>145</v>
      </c>
      <c r="C3" s="272"/>
      <c r="D3" s="272"/>
      <c r="E3" s="272"/>
      <c r="F3" s="272"/>
      <c r="G3" s="272"/>
      <c r="H3" s="273"/>
      <c r="I3" s="279" t="s">
        <v>1</v>
      </c>
      <c r="J3" s="280"/>
      <c r="K3" s="280"/>
      <c r="L3" s="280"/>
      <c r="M3" s="280"/>
      <c r="N3" s="280"/>
      <c r="O3" s="280"/>
      <c r="P3" s="280"/>
      <c r="Q3" s="280"/>
      <c r="R3" s="281"/>
    </row>
    <row r="4" spans="1:18" ht="19.5" thickBot="1">
      <c r="A4" s="4" t="s">
        <v>2</v>
      </c>
      <c r="B4" s="282" t="s">
        <v>108</v>
      </c>
      <c r="C4" s="283"/>
      <c r="D4" s="283"/>
      <c r="E4" s="283"/>
      <c r="F4" s="283"/>
      <c r="G4" s="283"/>
      <c r="H4" s="284"/>
      <c r="I4" s="5" t="s">
        <v>3</v>
      </c>
      <c r="J4" s="244" t="s">
        <v>551</v>
      </c>
      <c r="K4" s="244"/>
      <c r="L4" s="244"/>
      <c r="M4" s="244"/>
      <c r="N4" s="244"/>
      <c r="O4" s="244"/>
      <c r="P4" s="244"/>
      <c r="Q4" s="244"/>
      <c r="R4" s="245"/>
    </row>
    <row r="5" spans="1:18" ht="19.5" thickBot="1">
      <c r="A5" s="271" t="s">
        <v>4</v>
      </c>
      <c r="B5" s="273"/>
      <c r="C5" s="271" t="s">
        <v>552</v>
      </c>
      <c r="D5" s="272"/>
      <c r="E5" s="272"/>
      <c r="F5" s="272"/>
      <c r="G5" s="272"/>
      <c r="H5" s="272"/>
      <c r="I5" s="272"/>
      <c r="J5" s="272"/>
      <c r="K5" s="272"/>
      <c r="L5" s="272"/>
      <c r="M5" s="272"/>
      <c r="N5" s="272"/>
      <c r="O5" s="272"/>
      <c r="P5" s="272"/>
      <c r="Q5" s="272"/>
      <c r="R5" s="273"/>
    </row>
    <row r="6" spans="1:18" ht="17.25">
      <c r="A6" s="253" t="s">
        <v>5</v>
      </c>
      <c r="B6" s="254"/>
      <c r="C6" s="6"/>
      <c r="D6" s="7"/>
      <c r="E6" s="8"/>
      <c r="F6" s="9" t="s">
        <v>6</v>
      </c>
      <c r="G6" s="266"/>
      <c r="H6" s="268"/>
      <c r="I6" s="9" t="s">
        <v>425</v>
      </c>
      <c r="J6" s="10"/>
      <c r="K6" s="12"/>
      <c r="L6" s="12"/>
      <c r="M6" s="11"/>
      <c r="N6" s="9" t="s">
        <v>8</v>
      </c>
      <c r="O6" s="10"/>
      <c r="P6" s="12"/>
      <c r="Q6" s="12"/>
      <c r="R6" s="11"/>
    </row>
    <row r="7" spans="1:18" ht="17.25">
      <c r="A7" s="248" t="s">
        <v>9</v>
      </c>
      <c r="B7" s="249"/>
      <c r="C7" s="233">
        <v>39.5</v>
      </c>
      <c r="D7" s="249"/>
      <c r="E7" s="13" t="s">
        <v>426</v>
      </c>
      <c r="F7" s="14" t="s">
        <v>11</v>
      </c>
      <c r="G7" s="285" t="s">
        <v>553</v>
      </c>
      <c r="H7" s="286"/>
      <c r="I7" s="14" t="s">
        <v>12</v>
      </c>
      <c r="J7" s="233" t="s">
        <v>428</v>
      </c>
      <c r="K7" s="287"/>
      <c r="L7" s="287"/>
      <c r="M7" s="288"/>
      <c r="N7" s="14" t="s">
        <v>13</v>
      </c>
      <c r="O7" s="289">
        <v>40712</v>
      </c>
      <c r="P7" s="290"/>
      <c r="Q7" s="290"/>
      <c r="R7" s="291"/>
    </row>
    <row r="8" spans="1:18" ht="35.25" customHeight="1">
      <c r="A8" s="248" t="s">
        <v>122</v>
      </c>
      <c r="B8" s="249"/>
      <c r="C8" s="233">
        <v>60</v>
      </c>
      <c r="D8" s="276"/>
      <c r="E8" s="13" t="s">
        <v>426</v>
      </c>
      <c r="F8" s="14" t="s">
        <v>134</v>
      </c>
      <c r="G8" s="15">
        <v>3.8</v>
      </c>
      <c r="H8" s="13" t="s">
        <v>426</v>
      </c>
      <c r="I8" s="14" t="s">
        <v>15</v>
      </c>
      <c r="J8" s="15">
        <v>350</v>
      </c>
      <c r="K8" s="15" t="s">
        <v>429</v>
      </c>
      <c r="L8" s="15">
        <v>2</v>
      </c>
      <c r="M8" s="13" t="s">
        <v>430</v>
      </c>
      <c r="N8" s="14" t="s">
        <v>18</v>
      </c>
      <c r="O8" s="15">
        <v>100</v>
      </c>
      <c r="P8" s="15" t="s">
        <v>432</v>
      </c>
      <c r="Q8" s="15">
        <v>4</v>
      </c>
      <c r="R8" s="13" t="s">
        <v>20</v>
      </c>
    </row>
    <row r="9" spans="1:18" ht="18" thickBot="1">
      <c r="A9" s="248" t="s">
        <v>21</v>
      </c>
      <c r="B9" s="249"/>
      <c r="C9" s="233">
        <v>6.82</v>
      </c>
      <c r="D9" s="249"/>
      <c r="E9" s="13" t="s">
        <v>433</v>
      </c>
      <c r="F9" s="14" t="s">
        <v>23</v>
      </c>
      <c r="G9" s="15">
        <v>85</v>
      </c>
      <c r="H9" s="13" t="s">
        <v>434</v>
      </c>
      <c r="I9" s="17"/>
      <c r="J9" s="18"/>
      <c r="K9" s="18" t="s">
        <v>429</v>
      </c>
      <c r="L9" s="18"/>
      <c r="M9" s="19" t="s">
        <v>430</v>
      </c>
      <c r="N9" s="14"/>
      <c r="O9" s="15">
        <v>50</v>
      </c>
      <c r="P9" s="15" t="s">
        <v>432</v>
      </c>
      <c r="Q9" s="15">
        <v>12</v>
      </c>
      <c r="R9" s="13" t="s">
        <v>20</v>
      </c>
    </row>
    <row r="10" spans="1:18" ht="18" thickBot="1">
      <c r="A10" s="248" t="s">
        <v>28</v>
      </c>
      <c r="B10" s="249"/>
      <c r="C10" s="233">
        <v>266</v>
      </c>
      <c r="D10" s="249"/>
      <c r="E10" s="13" t="s">
        <v>436</v>
      </c>
      <c r="F10" s="36" t="s">
        <v>30</v>
      </c>
      <c r="G10" s="37">
        <v>85</v>
      </c>
      <c r="H10" s="38"/>
      <c r="I10" s="9" t="s">
        <v>31</v>
      </c>
      <c r="J10" s="10"/>
      <c r="K10" s="12"/>
      <c r="L10" s="12"/>
      <c r="M10" s="11"/>
      <c r="N10" s="17" t="s">
        <v>32</v>
      </c>
      <c r="O10" s="255" t="s">
        <v>554</v>
      </c>
      <c r="P10" s="270"/>
      <c r="Q10" s="274" t="s">
        <v>33</v>
      </c>
      <c r="R10" s="275"/>
    </row>
    <row r="11" spans="1:18" ht="18" thickBot="1">
      <c r="A11" s="248" t="s">
        <v>34</v>
      </c>
      <c r="B11" s="249"/>
      <c r="C11" s="233"/>
      <c r="D11" s="249"/>
      <c r="E11" s="13"/>
      <c r="F11" s="39" t="s">
        <v>125</v>
      </c>
      <c r="G11" s="40" t="s">
        <v>554</v>
      </c>
      <c r="H11" s="41" t="s">
        <v>426</v>
      </c>
      <c r="I11" s="17" t="s">
        <v>36</v>
      </c>
      <c r="J11" s="255">
        <v>1.5</v>
      </c>
      <c r="K11" s="269"/>
      <c r="L11" s="270"/>
      <c r="M11" s="18" t="s">
        <v>438</v>
      </c>
      <c r="N11" s="9" t="s">
        <v>38</v>
      </c>
      <c r="O11" s="266" t="s">
        <v>471</v>
      </c>
      <c r="P11" s="267"/>
      <c r="Q11" s="267"/>
      <c r="R11" s="268"/>
    </row>
    <row r="12" spans="1:18" ht="17.25">
      <c r="A12" s="248" t="s">
        <v>40</v>
      </c>
      <c r="B12" s="249"/>
      <c r="C12" s="233" t="s">
        <v>555</v>
      </c>
      <c r="D12" s="249"/>
      <c r="E12" s="13"/>
      <c r="F12" s="9" t="s">
        <v>473</v>
      </c>
      <c r="G12" s="21"/>
      <c r="H12" s="8"/>
      <c r="I12" s="9" t="s">
        <v>44</v>
      </c>
      <c r="J12" s="10"/>
      <c r="K12" s="12"/>
      <c r="L12" s="12"/>
      <c r="M12" s="11"/>
      <c r="N12" s="14" t="s">
        <v>45</v>
      </c>
      <c r="O12" s="235" t="s">
        <v>140</v>
      </c>
      <c r="P12" s="265"/>
      <c r="Q12" s="265"/>
      <c r="R12" s="236"/>
    </row>
    <row r="13" spans="1:18" ht="17.25">
      <c r="A13" s="248" t="s">
        <v>131</v>
      </c>
      <c r="B13" s="249"/>
      <c r="C13" s="15">
        <v>8.36</v>
      </c>
      <c r="D13" s="15">
        <v>3.36</v>
      </c>
      <c r="E13" s="13" t="s">
        <v>474</v>
      </c>
      <c r="F13" s="14" t="s">
        <v>42</v>
      </c>
      <c r="G13" s="15">
        <v>3</v>
      </c>
      <c r="H13" s="13" t="s">
        <v>474</v>
      </c>
      <c r="I13" s="14" t="s">
        <v>48</v>
      </c>
      <c r="J13" s="235" t="s">
        <v>119</v>
      </c>
      <c r="K13" s="263"/>
      <c r="L13" s="263"/>
      <c r="M13" s="264"/>
      <c r="N13" s="14" t="s">
        <v>475</v>
      </c>
      <c r="O13" s="235" t="s">
        <v>140</v>
      </c>
      <c r="P13" s="265"/>
      <c r="Q13" s="265"/>
      <c r="R13" s="236"/>
    </row>
    <row r="14" spans="1:19" ht="34.5" customHeight="1">
      <c r="A14" s="248" t="s">
        <v>50</v>
      </c>
      <c r="B14" s="249"/>
      <c r="C14" s="233" t="s">
        <v>556</v>
      </c>
      <c r="D14" s="249"/>
      <c r="E14" s="13"/>
      <c r="F14" s="14" t="s">
        <v>46</v>
      </c>
      <c r="G14" s="15">
        <v>170</v>
      </c>
      <c r="H14" s="13" t="s">
        <v>434</v>
      </c>
      <c r="I14" s="14" t="s">
        <v>476</v>
      </c>
      <c r="J14" s="235" t="s">
        <v>113</v>
      </c>
      <c r="K14" s="263"/>
      <c r="L14" s="263"/>
      <c r="M14" s="264"/>
      <c r="N14" s="14" t="s">
        <v>53</v>
      </c>
      <c r="O14" s="235" t="s">
        <v>140</v>
      </c>
      <c r="P14" s="265"/>
      <c r="Q14" s="265"/>
      <c r="R14" s="236"/>
      <c r="S14" s="1"/>
    </row>
    <row r="15" spans="1:18" ht="17.25" customHeight="1">
      <c r="A15" s="248" t="s">
        <v>54</v>
      </c>
      <c r="B15" s="249"/>
      <c r="C15" s="233" t="s">
        <v>554</v>
      </c>
      <c r="D15" s="249"/>
      <c r="E15" s="13" t="s">
        <v>33</v>
      </c>
      <c r="F15" s="14" t="s">
        <v>51</v>
      </c>
      <c r="G15" s="15" t="s">
        <v>557</v>
      </c>
      <c r="H15" s="13"/>
      <c r="I15" s="14" t="s">
        <v>57</v>
      </c>
      <c r="J15" s="235" t="s">
        <v>113</v>
      </c>
      <c r="K15" s="263"/>
      <c r="L15" s="263"/>
      <c r="M15" s="264"/>
      <c r="N15" s="14" t="s">
        <v>58</v>
      </c>
      <c r="O15" s="235" t="s">
        <v>113</v>
      </c>
      <c r="P15" s="265"/>
      <c r="Q15" s="265"/>
      <c r="R15" s="236"/>
    </row>
    <row r="16" spans="1:18" ht="18" customHeight="1" thickBot="1">
      <c r="A16" s="277" t="s">
        <v>59</v>
      </c>
      <c r="B16" s="270"/>
      <c r="C16" s="255" t="s">
        <v>554</v>
      </c>
      <c r="D16" s="270"/>
      <c r="E16" s="19" t="s">
        <v>426</v>
      </c>
      <c r="F16" s="14" t="s">
        <v>55</v>
      </c>
      <c r="G16" s="15">
        <v>43.2</v>
      </c>
      <c r="H16" s="13" t="s">
        <v>478</v>
      </c>
      <c r="I16" s="17" t="s">
        <v>61</v>
      </c>
      <c r="J16" s="255" t="s">
        <v>558</v>
      </c>
      <c r="K16" s="256"/>
      <c r="L16" s="256"/>
      <c r="M16" s="257"/>
      <c r="N16" s="14"/>
      <c r="O16" s="233"/>
      <c r="P16" s="258"/>
      <c r="Q16" s="258"/>
      <c r="R16" s="234"/>
    </row>
    <row r="17" spans="1:18" ht="20.25" customHeight="1" thickBot="1">
      <c r="A17" s="253" t="s">
        <v>62</v>
      </c>
      <c r="B17" s="254"/>
      <c r="C17" s="6"/>
      <c r="D17" s="7"/>
      <c r="E17" s="8"/>
      <c r="F17" s="14" t="s">
        <v>126</v>
      </c>
      <c r="G17" s="32" t="s">
        <v>113</v>
      </c>
      <c r="H17" s="13"/>
      <c r="I17" s="9" t="s">
        <v>64</v>
      </c>
      <c r="J17" s="266" t="s">
        <v>479</v>
      </c>
      <c r="K17" s="268"/>
      <c r="L17" s="253" t="s">
        <v>66</v>
      </c>
      <c r="M17" s="259"/>
      <c r="N17" s="31"/>
      <c r="O17" s="260"/>
      <c r="P17" s="261"/>
      <c r="Q17" s="261"/>
      <c r="R17" s="262"/>
    </row>
    <row r="18" spans="1:18" ht="17.25">
      <c r="A18" s="248" t="s">
        <v>480</v>
      </c>
      <c r="B18" s="249"/>
      <c r="C18" s="233">
        <v>30.2</v>
      </c>
      <c r="D18" s="249"/>
      <c r="E18" s="13" t="s">
        <v>474</v>
      </c>
      <c r="F18" s="14" t="s">
        <v>63</v>
      </c>
      <c r="G18" s="32" t="s">
        <v>113</v>
      </c>
      <c r="H18" s="13"/>
      <c r="I18" s="14" t="s">
        <v>127</v>
      </c>
      <c r="J18" s="235" t="s">
        <v>113</v>
      </c>
      <c r="K18" s="236"/>
      <c r="L18" s="250" t="s">
        <v>71</v>
      </c>
      <c r="M18" s="251"/>
      <c r="N18" s="251"/>
      <c r="O18" s="251"/>
      <c r="P18" s="251"/>
      <c r="Q18" s="251"/>
      <c r="R18" s="252"/>
    </row>
    <row r="19" spans="1:18" ht="17.25">
      <c r="A19" s="248" t="s">
        <v>72</v>
      </c>
      <c r="B19" s="249"/>
      <c r="C19" s="233">
        <v>33.25</v>
      </c>
      <c r="D19" s="249"/>
      <c r="E19" s="13" t="s">
        <v>481</v>
      </c>
      <c r="F19" s="14" t="s">
        <v>69</v>
      </c>
      <c r="G19" s="15">
        <v>0.86</v>
      </c>
      <c r="H19" s="13"/>
      <c r="I19" s="14" t="s">
        <v>70</v>
      </c>
      <c r="J19" s="235" t="s">
        <v>113</v>
      </c>
      <c r="K19" s="236"/>
      <c r="L19" s="298" t="s">
        <v>559</v>
      </c>
      <c r="M19" s="299"/>
      <c r="N19" s="299"/>
      <c r="O19" s="299"/>
      <c r="P19" s="299"/>
      <c r="Q19" s="299"/>
      <c r="R19" s="300"/>
    </row>
    <row r="20" spans="1:18" ht="18" thickBot="1">
      <c r="A20" s="248" t="s">
        <v>76</v>
      </c>
      <c r="B20" s="249"/>
      <c r="C20" s="233">
        <v>27.4</v>
      </c>
      <c r="D20" s="249"/>
      <c r="E20" s="13"/>
      <c r="F20" s="33" t="s">
        <v>124</v>
      </c>
      <c r="G20" s="34">
        <v>1160</v>
      </c>
      <c r="H20" s="35" t="s">
        <v>482</v>
      </c>
      <c r="I20" s="14" t="s">
        <v>75</v>
      </c>
      <c r="J20" s="235" t="s">
        <v>140</v>
      </c>
      <c r="K20" s="236"/>
      <c r="L20" s="301"/>
      <c r="M20" s="302"/>
      <c r="N20" s="302"/>
      <c r="O20" s="302"/>
      <c r="P20" s="302"/>
      <c r="Q20" s="302"/>
      <c r="R20" s="303"/>
    </row>
    <row r="21" spans="1:18" ht="17.25" customHeight="1">
      <c r="A21" s="248" t="s">
        <v>79</v>
      </c>
      <c r="B21" s="249"/>
      <c r="C21" s="233" t="s">
        <v>560</v>
      </c>
      <c r="D21" s="249"/>
      <c r="E21" s="13"/>
      <c r="F21" s="9" t="s">
        <v>77</v>
      </c>
      <c r="G21" s="21"/>
      <c r="H21" s="8"/>
      <c r="I21" s="14" t="s">
        <v>78</v>
      </c>
      <c r="J21" s="235" t="s">
        <v>140</v>
      </c>
      <c r="K21" s="236"/>
      <c r="L21" s="301"/>
      <c r="M21" s="302"/>
      <c r="N21" s="302"/>
      <c r="O21" s="302"/>
      <c r="P21" s="302"/>
      <c r="Q21" s="302"/>
      <c r="R21" s="303"/>
    </row>
    <row r="22" spans="1:18" ht="17.25" customHeight="1">
      <c r="A22" s="248" t="s">
        <v>81</v>
      </c>
      <c r="B22" s="249"/>
      <c r="C22" s="233">
        <v>5</v>
      </c>
      <c r="D22" s="249"/>
      <c r="E22" s="13" t="s">
        <v>483</v>
      </c>
      <c r="F22" s="14" t="s">
        <v>51</v>
      </c>
      <c r="G22" s="233" t="s">
        <v>561</v>
      </c>
      <c r="H22" s="234"/>
      <c r="I22" s="14" t="s">
        <v>80</v>
      </c>
      <c r="J22" s="235" t="s">
        <v>113</v>
      </c>
      <c r="K22" s="236"/>
      <c r="L22" s="301"/>
      <c r="M22" s="302"/>
      <c r="N22" s="302"/>
      <c r="O22" s="302"/>
      <c r="P22" s="302"/>
      <c r="Q22" s="302"/>
      <c r="R22" s="303"/>
    </row>
    <row r="23" spans="1:18" ht="17.25">
      <c r="A23" s="248" t="s">
        <v>84</v>
      </c>
      <c r="B23" s="249"/>
      <c r="C23" s="233">
        <v>10</v>
      </c>
      <c r="D23" s="249"/>
      <c r="E23" s="13" t="s">
        <v>483</v>
      </c>
      <c r="F23" s="3" t="s">
        <v>123</v>
      </c>
      <c r="G23" s="3">
        <v>6.3</v>
      </c>
      <c r="H23" s="3" t="s">
        <v>474</v>
      </c>
      <c r="I23" s="14" t="s">
        <v>83</v>
      </c>
      <c r="J23" s="235" t="s">
        <v>113</v>
      </c>
      <c r="K23" s="236"/>
      <c r="L23" s="301"/>
      <c r="M23" s="302"/>
      <c r="N23" s="302"/>
      <c r="O23" s="302"/>
      <c r="P23" s="302"/>
      <c r="Q23" s="302"/>
      <c r="R23" s="303"/>
    </row>
    <row r="24" spans="1:18" ht="17.25">
      <c r="A24" s="248" t="s">
        <v>88</v>
      </c>
      <c r="B24" s="249"/>
      <c r="C24" s="233">
        <v>0.972</v>
      </c>
      <c r="D24" s="249"/>
      <c r="E24" s="13"/>
      <c r="F24" s="14" t="s">
        <v>72</v>
      </c>
      <c r="G24" s="15">
        <v>5.2</v>
      </c>
      <c r="H24" s="13" t="s">
        <v>481</v>
      </c>
      <c r="I24" s="14" t="s">
        <v>87</v>
      </c>
      <c r="J24" s="235" t="s">
        <v>113</v>
      </c>
      <c r="K24" s="236"/>
      <c r="L24" s="301"/>
      <c r="M24" s="302"/>
      <c r="N24" s="302"/>
      <c r="O24" s="302"/>
      <c r="P24" s="302"/>
      <c r="Q24" s="302"/>
      <c r="R24" s="303"/>
    </row>
    <row r="25" spans="1:18" ht="17.25">
      <c r="A25" s="248" t="s">
        <v>484</v>
      </c>
      <c r="B25" s="249"/>
      <c r="C25" s="233">
        <v>0.971</v>
      </c>
      <c r="D25" s="249"/>
      <c r="E25" s="13"/>
      <c r="F25" s="14" t="s">
        <v>86</v>
      </c>
      <c r="G25" s="15">
        <v>0.8</v>
      </c>
      <c r="H25" s="13"/>
      <c r="I25" s="14" t="s">
        <v>485</v>
      </c>
      <c r="J25" s="235" t="s">
        <v>113</v>
      </c>
      <c r="K25" s="236"/>
      <c r="L25" s="301"/>
      <c r="M25" s="302"/>
      <c r="N25" s="302"/>
      <c r="O25" s="302"/>
      <c r="P25" s="302"/>
      <c r="Q25" s="302"/>
      <c r="R25" s="303"/>
    </row>
    <row r="26" spans="1:18" ht="17.25" customHeight="1">
      <c r="A26" s="248" t="s">
        <v>486</v>
      </c>
      <c r="B26" s="249"/>
      <c r="C26" s="233">
        <v>0.0213</v>
      </c>
      <c r="D26" s="249"/>
      <c r="E26" s="13"/>
      <c r="F26" s="14" t="s">
        <v>487</v>
      </c>
      <c r="G26" s="15">
        <v>6.77</v>
      </c>
      <c r="H26" s="13" t="s">
        <v>474</v>
      </c>
      <c r="I26" s="14" t="s">
        <v>488</v>
      </c>
      <c r="J26" s="235" t="s">
        <v>113</v>
      </c>
      <c r="K26" s="236"/>
      <c r="L26" s="301"/>
      <c r="M26" s="302"/>
      <c r="N26" s="302"/>
      <c r="O26" s="302"/>
      <c r="P26" s="302"/>
      <c r="Q26" s="302"/>
      <c r="R26" s="303"/>
    </row>
    <row r="27" spans="1:18" ht="18" customHeight="1" thickBot="1">
      <c r="A27" s="246" t="s">
        <v>129</v>
      </c>
      <c r="B27" s="247"/>
      <c r="C27" s="278">
        <v>8.5</v>
      </c>
      <c r="D27" s="247"/>
      <c r="E27" s="13" t="s">
        <v>426</v>
      </c>
      <c r="F27" s="17" t="s">
        <v>74</v>
      </c>
      <c r="G27" s="18">
        <v>3.5</v>
      </c>
      <c r="H27" s="19" t="s">
        <v>426</v>
      </c>
      <c r="I27" s="14" t="s">
        <v>489</v>
      </c>
      <c r="J27" s="235" t="s">
        <v>113</v>
      </c>
      <c r="K27" s="236"/>
      <c r="L27" s="301"/>
      <c r="M27" s="302"/>
      <c r="N27" s="302"/>
      <c r="O27" s="302"/>
      <c r="P27" s="302"/>
      <c r="Q27" s="302"/>
      <c r="R27" s="303"/>
    </row>
    <row r="28" spans="1:18" ht="18" customHeight="1" thickBot="1">
      <c r="A28" s="246" t="s">
        <v>130</v>
      </c>
      <c r="B28" s="247"/>
      <c r="C28" s="294">
        <v>24.5</v>
      </c>
      <c r="D28" s="295"/>
      <c r="E28" s="3" t="s">
        <v>426</v>
      </c>
      <c r="F28" s="9" t="s">
        <v>95</v>
      </c>
      <c r="G28" s="21"/>
      <c r="H28" s="8"/>
      <c r="I28" s="14" t="s">
        <v>121</v>
      </c>
      <c r="J28" s="235" t="s">
        <v>113</v>
      </c>
      <c r="K28" s="236"/>
      <c r="L28" s="301"/>
      <c r="M28" s="302"/>
      <c r="N28" s="302"/>
      <c r="O28" s="302"/>
      <c r="P28" s="302"/>
      <c r="Q28" s="302"/>
      <c r="R28" s="303"/>
    </row>
    <row r="29" spans="1:18" ht="18" customHeight="1" thickBot="1">
      <c r="A29" s="24" t="s">
        <v>96</v>
      </c>
      <c r="B29" s="25" t="s">
        <v>51</v>
      </c>
      <c r="C29" s="25" t="s">
        <v>97</v>
      </c>
      <c r="D29" s="292" t="s">
        <v>98</v>
      </c>
      <c r="E29" s="293"/>
      <c r="F29" s="14" t="s">
        <v>51</v>
      </c>
      <c r="G29" s="233"/>
      <c r="H29" s="234"/>
      <c r="I29" s="14" t="s">
        <v>128</v>
      </c>
      <c r="J29" s="235" t="s">
        <v>113</v>
      </c>
      <c r="K29" s="236"/>
      <c r="L29" s="301"/>
      <c r="M29" s="302"/>
      <c r="N29" s="302"/>
      <c r="O29" s="302"/>
      <c r="P29" s="302"/>
      <c r="Q29" s="302"/>
      <c r="R29" s="303"/>
    </row>
    <row r="30" spans="1:18" ht="17.25">
      <c r="A30" s="26" t="s">
        <v>464</v>
      </c>
      <c r="B30" s="21" t="s">
        <v>562</v>
      </c>
      <c r="C30" s="21">
        <v>4.2</v>
      </c>
      <c r="D30" s="10">
        <v>34</v>
      </c>
      <c r="E30" s="11"/>
      <c r="F30" s="3" t="s">
        <v>123</v>
      </c>
      <c r="H30" s="3" t="s">
        <v>474</v>
      </c>
      <c r="I30" s="14"/>
      <c r="J30" s="233"/>
      <c r="K30" s="234"/>
      <c r="L30" s="301"/>
      <c r="M30" s="302"/>
      <c r="N30" s="302"/>
      <c r="O30" s="302"/>
      <c r="P30" s="302"/>
      <c r="Q30" s="302"/>
      <c r="R30" s="303"/>
    </row>
    <row r="31" spans="1:18" ht="17.25">
      <c r="A31" s="14" t="s">
        <v>563</v>
      </c>
      <c r="B31" s="15" t="s">
        <v>564</v>
      </c>
      <c r="C31" s="15">
        <v>4.2</v>
      </c>
      <c r="D31" s="1">
        <v>34</v>
      </c>
      <c r="E31" s="22"/>
      <c r="F31" s="14" t="s">
        <v>72</v>
      </c>
      <c r="G31" s="15"/>
      <c r="H31" s="13" t="s">
        <v>481</v>
      </c>
      <c r="I31" s="14" t="s">
        <v>61</v>
      </c>
      <c r="J31" s="233"/>
      <c r="K31" s="234"/>
      <c r="L31" s="301"/>
      <c r="M31" s="302"/>
      <c r="N31" s="302"/>
      <c r="O31" s="302"/>
      <c r="P31" s="302"/>
      <c r="Q31" s="302"/>
      <c r="R31" s="303"/>
    </row>
    <row r="32" spans="1:18" ht="17.25">
      <c r="A32" s="14"/>
      <c r="B32" s="15"/>
      <c r="C32" s="1"/>
      <c r="D32" s="16"/>
      <c r="E32" s="22"/>
      <c r="F32" s="14" t="s">
        <v>86</v>
      </c>
      <c r="G32" s="15"/>
      <c r="H32" s="13"/>
      <c r="I32" s="14"/>
      <c r="J32" s="233"/>
      <c r="K32" s="234"/>
      <c r="L32" s="301"/>
      <c r="M32" s="302"/>
      <c r="N32" s="302"/>
      <c r="O32" s="302"/>
      <c r="P32" s="302"/>
      <c r="Q32" s="302"/>
      <c r="R32" s="303"/>
    </row>
    <row r="33" spans="1:18" ht="17.25">
      <c r="A33" s="14"/>
      <c r="B33" s="15"/>
      <c r="C33" s="15"/>
      <c r="D33" s="16"/>
      <c r="E33" s="22"/>
      <c r="F33" s="14" t="s">
        <v>487</v>
      </c>
      <c r="G33" s="15"/>
      <c r="H33" s="13" t="s">
        <v>474</v>
      </c>
      <c r="I33" s="14"/>
      <c r="J33" s="233"/>
      <c r="K33" s="234"/>
      <c r="L33" s="301"/>
      <c r="M33" s="302"/>
      <c r="N33" s="302"/>
      <c r="O33" s="302"/>
      <c r="P33" s="302"/>
      <c r="Q33" s="302"/>
      <c r="R33" s="303"/>
    </row>
    <row r="34" spans="1:18" ht="18" thickBot="1">
      <c r="A34" s="17"/>
      <c r="B34" s="18"/>
      <c r="C34" s="18"/>
      <c r="D34" s="20"/>
      <c r="E34" s="23"/>
      <c r="F34" s="17" t="s">
        <v>74</v>
      </c>
      <c r="G34" s="18"/>
      <c r="H34" s="19" t="s">
        <v>426</v>
      </c>
      <c r="I34" s="17" t="s">
        <v>100</v>
      </c>
      <c r="J34" s="18" t="s">
        <v>554</v>
      </c>
      <c r="K34" s="19" t="s">
        <v>426</v>
      </c>
      <c r="L34" s="304"/>
      <c r="M34" s="305"/>
      <c r="N34" s="305"/>
      <c r="O34" s="305"/>
      <c r="P34" s="305"/>
      <c r="Q34" s="305"/>
      <c r="R34" s="306"/>
    </row>
    <row r="36" ht="15" customHeight="1"/>
    <row r="38" spans="7:18" ht="17.25">
      <c r="G38" s="1"/>
      <c r="M38" s="27"/>
      <c r="N38" s="27"/>
      <c r="O38" s="1"/>
      <c r="P38" s="1"/>
      <c r="Q38" s="1"/>
      <c r="R38" s="1"/>
    </row>
  </sheetData>
  <sheetProtection/>
  <mergeCells count="91">
    <mergeCell ref="O7:R7"/>
    <mergeCell ref="C8:D8"/>
    <mergeCell ref="J16:M16"/>
    <mergeCell ref="J18:K18"/>
    <mergeCell ref="J19:K19"/>
    <mergeCell ref="L18:R18"/>
    <mergeCell ref="L19:R34"/>
    <mergeCell ref="O16:R16"/>
    <mergeCell ref="J17:K17"/>
    <mergeCell ref="J25:K25"/>
    <mergeCell ref="J26:K26"/>
    <mergeCell ref="A16:B16"/>
    <mergeCell ref="A20:B20"/>
    <mergeCell ref="C20:D20"/>
    <mergeCell ref="A18:B18"/>
    <mergeCell ref="A19:B19"/>
    <mergeCell ref="C16:D16"/>
    <mergeCell ref="A17:B17"/>
    <mergeCell ref="A26:B26"/>
    <mergeCell ref="A24:B24"/>
    <mergeCell ref="C5:R5"/>
    <mergeCell ref="A6:B6"/>
    <mergeCell ref="G6:H6"/>
    <mergeCell ref="C18:D18"/>
    <mergeCell ref="C19:D19"/>
    <mergeCell ref="A9:B9"/>
    <mergeCell ref="A10:B10"/>
    <mergeCell ref="A11:B11"/>
    <mergeCell ref="J13:M13"/>
    <mergeCell ref="L17:M17"/>
    <mergeCell ref="Q10:R10"/>
    <mergeCell ref="C9:D9"/>
    <mergeCell ref="C10:D10"/>
    <mergeCell ref="A1:R2"/>
    <mergeCell ref="B3:H3"/>
    <mergeCell ref="I3:R3"/>
    <mergeCell ref="B4:H4"/>
    <mergeCell ref="J4:R4"/>
    <mergeCell ref="O10:P10"/>
    <mergeCell ref="A5:B5"/>
    <mergeCell ref="C12:D12"/>
    <mergeCell ref="C22:D22"/>
    <mergeCell ref="J21:K21"/>
    <mergeCell ref="J22:K22"/>
    <mergeCell ref="A7:B7"/>
    <mergeCell ref="G7:H7"/>
    <mergeCell ref="J7:M7"/>
    <mergeCell ref="A8:B8"/>
    <mergeCell ref="C7:D7"/>
    <mergeCell ref="J20:K20"/>
    <mergeCell ref="O11:R11"/>
    <mergeCell ref="A12:B12"/>
    <mergeCell ref="O12:R12"/>
    <mergeCell ref="J11:L11"/>
    <mergeCell ref="C11:D11"/>
    <mergeCell ref="G29:H29"/>
    <mergeCell ref="J29:K29"/>
    <mergeCell ref="J27:K27"/>
    <mergeCell ref="J28:K28"/>
    <mergeCell ref="J23:K23"/>
    <mergeCell ref="A14:B14"/>
    <mergeCell ref="C14:D14"/>
    <mergeCell ref="A13:B13"/>
    <mergeCell ref="O13:R13"/>
    <mergeCell ref="A15:B15"/>
    <mergeCell ref="J14:M14"/>
    <mergeCell ref="O14:R14"/>
    <mergeCell ref="C15:D15"/>
    <mergeCell ref="A21:B21"/>
    <mergeCell ref="A23:B23"/>
    <mergeCell ref="C21:D21"/>
    <mergeCell ref="O17:R17"/>
    <mergeCell ref="C25:D25"/>
    <mergeCell ref="O15:R15"/>
    <mergeCell ref="C26:D26"/>
    <mergeCell ref="C27:D27"/>
    <mergeCell ref="A27:B27"/>
    <mergeCell ref="A25:B25"/>
    <mergeCell ref="J15:M15"/>
    <mergeCell ref="G22:H22"/>
    <mergeCell ref="C23:D23"/>
    <mergeCell ref="J24:K24"/>
    <mergeCell ref="C24:D24"/>
    <mergeCell ref="A22:B22"/>
    <mergeCell ref="J32:K32"/>
    <mergeCell ref="J33:K33"/>
    <mergeCell ref="A28:B28"/>
    <mergeCell ref="C28:D28"/>
    <mergeCell ref="J30:K30"/>
    <mergeCell ref="J31:K31"/>
    <mergeCell ref="D29:E29"/>
  </mergeCells>
  <dataValidations count="4">
    <dataValidation type="list" allowBlank="1" showInputMessage="1" showErrorMessage="1" sqref="O17:R17">
      <formula1>question3</formula1>
    </dataValidation>
    <dataValidation type="list" allowBlank="1" showInputMessage="1" showErrorMessage="1" sqref="G17:G18 O12:R15 J18:J29 J14:M15">
      <formula1>question1</formula1>
    </dataValidation>
    <dataValidation type="list" allowBlank="1" showInputMessage="1" showErrorMessage="1" sqref="B4:H4">
      <formula1>question2</formula1>
    </dataValidation>
    <dataValidation type="list" allowBlank="1" showInputMessage="1" showErrorMessage="1" sqref="J13:M13">
      <formula1>question4</formula1>
    </dataValidation>
  </dataValidations>
  <printOptions/>
  <pageMargins left="0.3937007874015748" right="0.3937007874015748" top="0.5905511811023623" bottom="0.5905511811023623" header="0.5118110236220472" footer="0.5118110236220472"/>
  <pageSetup orientation="landscape" paperSize="12" r:id="rId1"/>
</worksheet>
</file>

<file path=xl/worksheets/sheet13.xml><?xml version="1.0" encoding="utf-8"?>
<worksheet xmlns="http://schemas.openxmlformats.org/spreadsheetml/2006/main" xmlns:r="http://schemas.openxmlformats.org/officeDocument/2006/relationships">
  <dimension ref="A1:S38"/>
  <sheetViews>
    <sheetView zoomScale="80" zoomScaleNormal="80" zoomScalePageLayoutView="0" workbookViewId="0" topLeftCell="A1">
      <selection activeCell="G40" sqref="G40"/>
    </sheetView>
  </sheetViews>
  <sheetFormatPr defaultColWidth="24.875" defaultRowHeight="13.5"/>
  <cols>
    <col min="1" max="1" width="13.375" style="3" customWidth="1"/>
    <col min="2" max="2" width="13.25390625" style="3" bestFit="1" customWidth="1"/>
    <col min="3" max="3" width="12.00390625" style="3" bestFit="1" customWidth="1"/>
    <col min="4" max="4" width="9.125" style="3" bestFit="1" customWidth="1"/>
    <col min="5" max="5" width="6.625" style="3" bestFit="1" customWidth="1"/>
    <col min="6" max="6" width="21.00390625" style="3" bestFit="1" customWidth="1"/>
    <col min="7" max="7" width="10.125" style="3" customWidth="1"/>
    <col min="8" max="8" width="6.625" style="3" customWidth="1"/>
    <col min="9" max="9" width="14.375" style="3" bestFit="1" customWidth="1"/>
    <col min="10" max="10" width="6.625" style="3" bestFit="1" customWidth="1"/>
    <col min="11" max="11" width="5.50390625" style="3" customWidth="1"/>
    <col min="12" max="12" width="5.50390625" style="3" bestFit="1" customWidth="1"/>
    <col min="13" max="13" width="5.625" style="3" customWidth="1"/>
    <col min="14" max="14" width="18.375" style="3" bestFit="1" customWidth="1"/>
    <col min="15" max="15" width="6.75390625" style="3" customWidth="1"/>
    <col min="16" max="16" width="6.00390625" style="3" bestFit="1" customWidth="1"/>
    <col min="17" max="17" width="7.00390625" style="3" customWidth="1"/>
    <col min="18" max="18" width="4.25390625" style="3" bestFit="1" customWidth="1"/>
    <col min="19" max="16384" width="24.875" style="3" customWidth="1"/>
  </cols>
  <sheetData>
    <row r="1" spans="1:18" s="1" customFormat="1" ht="17.25">
      <c r="A1" s="241" t="s">
        <v>132</v>
      </c>
      <c r="B1" s="241"/>
      <c r="C1" s="241"/>
      <c r="D1" s="241"/>
      <c r="E1" s="241"/>
      <c r="F1" s="241"/>
      <c r="G1" s="241"/>
      <c r="H1" s="241"/>
      <c r="I1" s="241"/>
      <c r="J1" s="241"/>
      <c r="K1" s="241"/>
      <c r="L1" s="241"/>
      <c r="M1" s="241"/>
      <c r="N1" s="241"/>
      <c r="O1" s="241"/>
      <c r="P1" s="241"/>
      <c r="Q1" s="241"/>
      <c r="R1" s="241"/>
    </row>
    <row r="2" spans="1:18" s="1" customFormat="1" ht="18" thickBot="1">
      <c r="A2" s="244"/>
      <c r="B2" s="244"/>
      <c r="C2" s="244"/>
      <c r="D2" s="244"/>
      <c r="E2" s="244"/>
      <c r="F2" s="244"/>
      <c r="G2" s="244"/>
      <c r="H2" s="244"/>
      <c r="I2" s="244"/>
      <c r="J2" s="244"/>
      <c r="K2" s="244"/>
      <c r="L2" s="244"/>
      <c r="M2" s="244"/>
      <c r="N2" s="244"/>
      <c r="O2" s="244"/>
      <c r="P2" s="244"/>
      <c r="Q2" s="244"/>
      <c r="R2" s="244"/>
    </row>
    <row r="3" spans="1:18" ht="19.5" thickBot="1">
      <c r="A3" s="2" t="s">
        <v>0</v>
      </c>
      <c r="B3" s="271" t="s">
        <v>633</v>
      </c>
      <c r="C3" s="272"/>
      <c r="D3" s="272"/>
      <c r="E3" s="272"/>
      <c r="F3" s="272"/>
      <c r="G3" s="272"/>
      <c r="H3" s="273"/>
      <c r="I3" s="279" t="s">
        <v>1</v>
      </c>
      <c r="J3" s="280"/>
      <c r="K3" s="280"/>
      <c r="L3" s="280"/>
      <c r="M3" s="280"/>
      <c r="N3" s="280"/>
      <c r="O3" s="280"/>
      <c r="P3" s="280"/>
      <c r="Q3" s="280"/>
      <c r="R3" s="281"/>
    </row>
    <row r="4" spans="1:18" ht="19.5" thickBot="1">
      <c r="A4" s="4" t="s">
        <v>2</v>
      </c>
      <c r="B4" s="282" t="s">
        <v>108</v>
      </c>
      <c r="C4" s="283"/>
      <c r="D4" s="283"/>
      <c r="E4" s="283"/>
      <c r="F4" s="283"/>
      <c r="G4" s="283"/>
      <c r="H4" s="284"/>
      <c r="I4" s="5" t="s">
        <v>3</v>
      </c>
      <c r="J4" s="244" t="s">
        <v>634</v>
      </c>
      <c r="K4" s="244"/>
      <c r="L4" s="244"/>
      <c r="M4" s="244"/>
      <c r="N4" s="244"/>
      <c r="O4" s="244"/>
      <c r="P4" s="244"/>
      <c r="Q4" s="244"/>
      <c r="R4" s="245"/>
    </row>
    <row r="5" spans="1:18" ht="19.5" thickBot="1">
      <c r="A5" s="271" t="s">
        <v>4</v>
      </c>
      <c r="B5" s="273"/>
      <c r="C5" s="271" t="s">
        <v>635</v>
      </c>
      <c r="D5" s="272"/>
      <c r="E5" s="272"/>
      <c r="F5" s="272"/>
      <c r="G5" s="272"/>
      <c r="H5" s="272"/>
      <c r="I5" s="272"/>
      <c r="J5" s="272"/>
      <c r="K5" s="272"/>
      <c r="L5" s="272"/>
      <c r="M5" s="272"/>
      <c r="N5" s="272"/>
      <c r="O5" s="272"/>
      <c r="P5" s="272"/>
      <c r="Q5" s="272"/>
      <c r="R5" s="273"/>
    </row>
    <row r="6" spans="1:18" ht="17.25">
      <c r="A6" s="253" t="s">
        <v>5</v>
      </c>
      <c r="B6" s="254"/>
      <c r="C6" s="6"/>
      <c r="D6" s="7"/>
      <c r="E6" s="8"/>
      <c r="F6" s="9" t="s">
        <v>6</v>
      </c>
      <c r="G6" s="266"/>
      <c r="H6" s="268"/>
      <c r="I6" s="9" t="s">
        <v>425</v>
      </c>
      <c r="J6" s="10"/>
      <c r="K6" s="12"/>
      <c r="L6" s="12"/>
      <c r="M6" s="11"/>
      <c r="N6" s="9" t="s">
        <v>8</v>
      </c>
      <c r="O6" s="10"/>
      <c r="P6" s="12"/>
      <c r="Q6" s="12"/>
      <c r="R6" s="11"/>
    </row>
    <row r="7" spans="1:18" ht="17.25">
      <c r="A7" s="248" t="s">
        <v>9</v>
      </c>
      <c r="B7" s="249"/>
      <c r="C7" s="233"/>
      <c r="D7" s="249"/>
      <c r="E7" s="13" t="s">
        <v>426</v>
      </c>
      <c r="F7" s="14" t="s">
        <v>11</v>
      </c>
      <c r="G7" s="285" t="s">
        <v>568</v>
      </c>
      <c r="H7" s="286"/>
      <c r="I7" s="14" t="s">
        <v>12</v>
      </c>
      <c r="J7" s="233" t="s">
        <v>428</v>
      </c>
      <c r="K7" s="287"/>
      <c r="L7" s="287"/>
      <c r="M7" s="288"/>
      <c r="N7" s="14" t="s">
        <v>13</v>
      </c>
      <c r="O7" s="289"/>
      <c r="P7" s="290"/>
      <c r="Q7" s="290"/>
      <c r="R7" s="291"/>
    </row>
    <row r="8" spans="1:18" ht="35.25" customHeight="1">
      <c r="A8" s="248" t="s">
        <v>122</v>
      </c>
      <c r="B8" s="249"/>
      <c r="C8" s="233">
        <v>51</v>
      </c>
      <c r="D8" s="276"/>
      <c r="E8" s="13" t="s">
        <v>426</v>
      </c>
      <c r="F8" s="14" t="s">
        <v>134</v>
      </c>
      <c r="G8" s="15">
        <v>5</v>
      </c>
      <c r="H8" s="13" t="s">
        <v>426</v>
      </c>
      <c r="I8" s="14" t="s">
        <v>15</v>
      </c>
      <c r="J8" s="15">
        <v>285</v>
      </c>
      <c r="K8" s="15" t="s">
        <v>429</v>
      </c>
      <c r="L8" s="15"/>
      <c r="M8" s="13" t="s">
        <v>430</v>
      </c>
      <c r="N8" s="14" t="s">
        <v>18</v>
      </c>
      <c r="O8" s="15"/>
      <c r="P8" s="15" t="s">
        <v>432</v>
      </c>
      <c r="Q8" s="15"/>
      <c r="R8" s="13" t="s">
        <v>20</v>
      </c>
    </row>
    <row r="9" spans="1:18" ht="18" thickBot="1">
      <c r="A9" s="248" t="s">
        <v>21</v>
      </c>
      <c r="B9" s="249"/>
      <c r="C9" s="233">
        <v>7.2</v>
      </c>
      <c r="D9" s="249"/>
      <c r="E9" s="13" t="s">
        <v>433</v>
      </c>
      <c r="F9" s="14" t="s">
        <v>23</v>
      </c>
      <c r="G9" s="15">
        <v>90</v>
      </c>
      <c r="H9" s="13" t="s">
        <v>434</v>
      </c>
      <c r="I9" s="17"/>
      <c r="J9" s="18"/>
      <c r="K9" s="18" t="s">
        <v>429</v>
      </c>
      <c r="L9" s="18"/>
      <c r="M9" s="19" t="s">
        <v>430</v>
      </c>
      <c r="N9" s="14"/>
      <c r="O9" s="15"/>
      <c r="P9" s="15" t="s">
        <v>432</v>
      </c>
      <c r="Q9" s="15"/>
      <c r="R9" s="13" t="s">
        <v>20</v>
      </c>
    </row>
    <row r="10" spans="1:18" ht="18" thickBot="1">
      <c r="A10" s="248" t="s">
        <v>28</v>
      </c>
      <c r="B10" s="249"/>
      <c r="C10" s="233"/>
      <c r="D10" s="249"/>
      <c r="E10" s="13" t="s">
        <v>436</v>
      </c>
      <c r="F10" s="36" t="s">
        <v>30</v>
      </c>
      <c r="G10" s="37">
        <v>0.8</v>
      </c>
      <c r="H10" s="38"/>
      <c r="I10" s="9" t="s">
        <v>31</v>
      </c>
      <c r="J10" s="10"/>
      <c r="K10" s="12"/>
      <c r="L10" s="12"/>
      <c r="M10" s="11"/>
      <c r="N10" s="17" t="s">
        <v>32</v>
      </c>
      <c r="O10" s="255"/>
      <c r="P10" s="270"/>
      <c r="Q10" s="274" t="s">
        <v>33</v>
      </c>
      <c r="R10" s="275"/>
    </row>
    <row r="11" spans="1:18" ht="18" thickBot="1">
      <c r="A11" s="248" t="s">
        <v>34</v>
      </c>
      <c r="B11" s="249"/>
      <c r="C11" s="233"/>
      <c r="D11" s="249"/>
      <c r="E11" s="13"/>
      <c r="F11" s="39" t="s">
        <v>125</v>
      </c>
      <c r="G11" s="40">
        <v>3</v>
      </c>
      <c r="H11" s="41" t="s">
        <v>426</v>
      </c>
      <c r="I11" s="17" t="s">
        <v>36</v>
      </c>
      <c r="J11" s="255">
        <v>1.5</v>
      </c>
      <c r="K11" s="269"/>
      <c r="L11" s="270"/>
      <c r="M11" s="18" t="s">
        <v>438</v>
      </c>
      <c r="N11" s="9" t="s">
        <v>38</v>
      </c>
      <c r="O11" s="266" t="s">
        <v>471</v>
      </c>
      <c r="P11" s="267"/>
      <c r="Q11" s="267"/>
      <c r="R11" s="268"/>
    </row>
    <row r="12" spans="1:18" ht="17.25">
      <c r="A12" s="248" t="s">
        <v>40</v>
      </c>
      <c r="B12" s="249"/>
      <c r="C12" s="233"/>
      <c r="D12" s="249"/>
      <c r="E12" s="13" t="s">
        <v>472</v>
      </c>
      <c r="F12" s="9" t="s">
        <v>473</v>
      </c>
      <c r="G12" s="21"/>
      <c r="H12" s="8"/>
      <c r="I12" s="9" t="s">
        <v>44</v>
      </c>
      <c r="J12" s="10"/>
      <c r="K12" s="12"/>
      <c r="L12" s="12"/>
      <c r="M12" s="11"/>
      <c r="N12" s="14" t="s">
        <v>45</v>
      </c>
      <c r="O12" s="235" t="s">
        <v>140</v>
      </c>
      <c r="P12" s="265"/>
      <c r="Q12" s="265"/>
      <c r="R12" s="236"/>
    </row>
    <row r="13" spans="1:18" ht="17.25">
      <c r="A13" s="248" t="s">
        <v>131</v>
      </c>
      <c r="B13" s="249"/>
      <c r="C13" s="15">
        <v>8.76</v>
      </c>
      <c r="D13" s="15">
        <v>3.6</v>
      </c>
      <c r="E13" s="13" t="s">
        <v>474</v>
      </c>
      <c r="F13" s="14" t="s">
        <v>42</v>
      </c>
      <c r="G13" s="15">
        <v>3.2</v>
      </c>
      <c r="H13" s="13" t="s">
        <v>474</v>
      </c>
      <c r="I13" s="14" t="s">
        <v>48</v>
      </c>
      <c r="J13" s="235" t="s">
        <v>119</v>
      </c>
      <c r="K13" s="263"/>
      <c r="L13" s="263"/>
      <c r="M13" s="264"/>
      <c r="N13" s="14" t="s">
        <v>475</v>
      </c>
      <c r="O13" s="235" t="s">
        <v>113</v>
      </c>
      <c r="P13" s="265"/>
      <c r="Q13" s="265"/>
      <c r="R13" s="236"/>
    </row>
    <row r="14" spans="1:19" ht="34.5" customHeight="1">
      <c r="A14" s="248" t="s">
        <v>50</v>
      </c>
      <c r="B14" s="249"/>
      <c r="C14" s="233" t="s">
        <v>636</v>
      </c>
      <c r="D14" s="249"/>
      <c r="E14" s="13"/>
      <c r="F14" s="14" t="s">
        <v>46</v>
      </c>
      <c r="G14" s="15">
        <v>135</v>
      </c>
      <c r="H14" s="13" t="s">
        <v>434</v>
      </c>
      <c r="I14" s="14" t="s">
        <v>476</v>
      </c>
      <c r="J14" s="235" t="s">
        <v>113</v>
      </c>
      <c r="K14" s="263"/>
      <c r="L14" s="263"/>
      <c r="M14" s="264"/>
      <c r="N14" s="14" t="s">
        <v>53</v>
      </c>
      <c r="O14" s="235" t="s">
        <v>140</v>
      </c>
      <c r="P14" s="265"/>
      <c r="Q14" s="265"/>
      <c r="R14" s="236"/>
      <c r="S14" s="1"/>
    </row>
    <row r="15" spans="1:18" ht="17.25" customHeight="1">
      <c r="A15" s="248" t="s">
        <v>54</v>
      </c>
      <c r="B15" s="249"/>
      <c r="C15" s="233"/>
      <c r="D15" s="249"/>
      <c r="E15" s="13" t="s">
        <v>33</v>
      </c>
      <c r="F15" s="14" t="s">
        <v>51</v>
      </c>
      <c r="G15" s="15" t="s">
        <v>637</v>
      </c>
      <c r="H15" s="13"/>
      <c r="I15" s="14" t="s">
        <v>57</v>
      </c>
      <c r="J15" s="235" t="s">
        <v>113</v>
      </c>
      <c r="K15" s="263"/>
      <c r="L15" s="263"/>
      <c r="M15" s="264"/>
      <c r="N15" s="14" t="s">
        <v>58</v>
      </c>
      <c r="O15" s="235" t="s">
        <v>140</v>
      </c>
      <c r="P15" s="265"/>
      <c r="Q15" s="265"/>
      <c r="R15" s="236"/>
    </row>
    <row r="16" spans="1:18" ht="18" customHeight="1" thickBot="1">
      <c r="A16" s="277" t="s">
        <v>59</v>
      </c>
      <c r="B16" s="270"/>
      <c r="C16" s="255">
        <v>1.8</v>
      </c>
      <c r="D16" s="270"/>
      <c r="E16" s="19" t="s">
        <v>426</v>
      </c>
      <c r="F16" s="14" t="s">
        <v>55</v>
      </c>
      <c r="G16" s="15">
        <v>29</v>
      </c>
      <c r="H16" s="13" t="s">
        <v>478</v>
      </c>
      <c r="I16" s="17" t="s">
        <v>61</v>
      </c>
      <c r="J16" s="255"/>
      <c r="K16" s="256"/>
      <c r="L16" s="256"/>
      <c r="M16" s="257"/>
      <c r="N16" s="14"/>
      <c r="O16" s="233"/>
      <c r="P16" s="258"/>
      <c r="Q16" s="258"/>
      <c r="R16" s="234"/>
    </row>
    <row r="17" spans="1:18" ht="20.25" customHeight="1" thickBot="1">
      <c r="A17" s="253" t="s">
        <v>62</v>
      </c>
      <c r="B17" s="254"/>
      <c r="C17" s="6"/>
      <c r="D17" s="7"/>
      <c r="E17" s="8"/>
      <c r="F17" s="14" t="s">
        <v>126</v>
      </c>
      <c r="G17" s="32" t="s">
        <v>113</v>
      </c>
      <c r="H17" s="13"/>
      <c r="I17" s="9" t="s">
        <v>64</v>
      </c>
      <c r="J17" s="266" t="s">
        <v>479</v>
      </c>
      <c r="K17" s="268"/>
      <c r="L17" s="253" t="s">
        <v>66</v>
      </c>
      <c r="M17" s="259"/>
      <c r="N17" s="31"/>
      <c r="O17" s="260"/>
      <c r="P17" s="261"/>
      <c r="Q17" s="261"/>
      <c r="R17" s="262"/>
    </row>
    <row r="18" spans="1:18" ht="17.25">
      <c r="A18" s="248" t="s">
        <v>480</v>
      </c>
      <c r="B18" s="249"/>
      <c r="C18" s="233" t="s">
        <v>638</v>
      </c>
      <c r="D18" s="249"/>
      <c r="E18" s="13" t="s">
        <v>474</v>
      </c>
      <c r="F18" s="14" t="s">
        <v>63</v>
      </c>
      <c r="G18" s="32" t="s">
        <v>113</v>
      </c>
      <c r="H18" s="13"/>
      <c r="I18" s="14" t="s">
        <v>127</v>
      </c>
      <c r="J18" s="235" t="s">
        <v>113</v>
      </c>
      <c r="K18" s="236"/>
      <c r="L18" s="250" t="s">
        <v>71</v>
      </c>
      <c r="M18" s="251"/>
      <c r="N18" s="251"/>
      <c r="O18" s="251"/>
      <c r="P18" s="251"/>
      <c r="Q18" s="251"/>
      <c r="R18" s="252"/>
    </row>
    <row r="19" spans="1:18" ht="17.25">
      <c r="A19" s="248" t="s">
        <v>72</v>
      </c>
      <c r="B19" s="249"/>
      <c r="C19" s="233" t="s">
        <v>639</v>
      </c>
      <c r="D19" s="249"/>
      <c r="E19" s="13" t="s">
        <v>481</v>
      </c>
      <c r="F19" s="14" t="s">
        <v>69</v>
      </c>
      <c r="G19" s="233"/>
      <c r="H19" s="249"/>
      <c r="I19" s="14" t="s">
        <v>70</v>
      </c>
      <c r="J19" s="235" t="s">
        <v>113</v>
      </c>
      <c r="K19" s="236"/>
      <c r="L19" s="237" t="s">
        <v>640</v>
      </c>
      <c r="M19" s="238"/>
      <c r="N19" s="238"/>
      <c r="O19" s="238"/>
      <c r="P19" s="238"/>
      <c r="Q19" s="238"/>
      <c r="R19" s="239"/>
    </row>
    <row r="20" spans="1:18" ht="18" thickBot="1">
      <c r="A20" s="248" t="s">
        <v>76</v>
      </c>
      <c r="B20" s="249"/>
      <c r="C20" s="233">
        <v>16.80358476</v>
      </c>
      <c r="D20" s="249"/>
      <c r="E20" s="13"/>
      <c r="F20" s="33" t="s">
        <v>124</v>
      </c>
      <c r="G20" s="233"/>
      <c r="H20" s="249"/>
      <c r="I20" s="14" t="s">
        <v>75</v>
      </c>
      <c r="J20" s="235" t="s">
        <v>113</v>
      </c>
      <c r="K20" s="236"/>
      <c r="L20" s="240"/>
      <c r="M20" s="241"/>
      <c r="N20" s="241"/>
      <c r="O20" s="241"/>
      <c r="P20" s="241"/>
      <c r="Q20" s="241"/>
      <c r="R20" s="242"/>
    </row>
    <row r="21" spans="1:18" ht="17.25" customHeight="1">
      <c r="A21" s="248" t="s">
        <v>79</v>
      </c>
      <c r="B21" s="249"/>
      <c r="C21" s="233" t="s">
        <v>641</v>
      </c>
      <c r="D21" s="249"/>
      <c r="E21" s="13"/>
      <c r="F21" s="9" t="s">
        <v>77</v>
      </c>
      <c r="G21" s="21"/>
      <c r="H21" s="8"/>
      <c r="I21" s="14" t="s">
        <v>78</v>
      </c>
      <c r="J21" s="235" t="s">
        <v>113</v>
      </c>
      <c r="K21" s="236"/>
      <c r="L21" s="240"/>
      <c r="M21" s="241"/>
      <c r="N21" s="241"/>
      <c r="O21" s="241"/>
      <c r="P21" s="241"/>
      <c r="Q21" s="241"/>
      <c r="R21" s="242"/>
    </row>
    <row r="22" spans="1:18" ht="17.25" customHeight="1">
      <c r="A22" s="248" t="s">
        <v>81</v>
      </c>
      <c r="B22" s="249"/>
      <c r="C22" s="233"/>
      <c r="D22" s="249"/>
      <c r="E22" s="13" t="s">
        <v>483</v>
      </c>
      <c r="F22" s="14" t="s">
        <v>51</v>
      </c>
      <c r="G22" s="233" t="s">
        <v>575</v>
      </c>
      <c r="H22" s="234"/>
      <c r="I22" s="14" t="s">
        <v>80</v>
      </c>
      <c r="J22" s="235" t="s">
        <v>113</v>
      </c>
      <c r="K22" s="236"/>
      <c r="L22" s="240"/>
      <c r="M22" s="241"/>
      <c r="N22" s="241"/>
      <c r="O22" s="241"/>
      <c r="P22" s="241"/>
      <c r="Q22" s="241"/>
      <c r="R22" s="242"/>
    </row>
    <row r="23" spans="1:18" ht="17.25">
      <c r="A23" s="248" t="s">
        <v>84</v>
      </c>
      <c r="B23" s="249"/>
      <c r="C23" s="233" t="s">
        <v>642</v>
      </c>
      <c r="D23" s="249"/>
      <c r="E23" s="13" t="s">
        <v>483</v>
      </c>
      <c r="F23" s="3" t="s">
        <v>123</v>
      </c>
      <c r="G23" s="3">
        <v>3</v>
      </c>
      <c r="H23" s="3" t="s">
        <v>474</v>
      </c>
      <c r="I23" s="14" t="s">
        <v>83</v>
      </c>
      <c r="J23" s="235" t="s">
        <v>113</v>
      </c>
      <c r="K23" s="236"/>
      <c r="L23" s="240"/>
      <c r="M23" s="241"/>
      <c r="N23" s="241"/>
      <c r="O23" s="241"/>
      <c r="P23" s="241"/>
      <c r="Q23" s="241"/>
      <c r="R23" s="242"/>
    </row>
    <row r="24" spans="1:18" ht="17.25">
      <c r="A24" s="248" t="s">
        <v>88</v>
      </c>
      <c r="B24" s="249"/>
      <c r="C24" s="233"/>
      <c r="D24" s="249"/>
      <c r="E24" s="13"/>
      <c r="F24" s="14" t="s">
        <v>72</v>
      </c>
      <c r="G24" s="15">
        <v>2.4</v>
      </c>
      <c r="H24" s="13" t="s">
        <v>481</v>
      </c>
      <c r="I24" s="14" t="s">
        <v>87</v>
      </c>
      <c r="J24" s="235" t="s">
        <v>113</v>
      </c>
      <c r="K24" s="236"/>
      <c r="L24" s="240"/>
      <c r="M24" s="241"/>
      <c r="N24" s="241"/>
      <c r="O24" s="241"/>
      <c r="P24" s="241"/>
      <c r="Q24" s="241"/>
      <c r="R24" s="242"/>
    </row>
    <row r="25" spans="1:18" ht="17.25">
      <c r="A25" s="248" t="s">
        <v>484</v>
      </c>
      <c r="B25" s="249"/>
      <c r="C25" s="233" t="s">
        <v>643</v>
      </c>
      <c r="D25" s="249"/>
      <c r="E25" s="13"/>
      <c r="F25" s="14" t="s">
        <v>86</v>
      </c>
      <c r="G25" s="233"/>
      <c r="H25" s="249"/>
      <c r="I25" s="14" t="s">
        <v>485</v>
      </c>
      <c r="J25" s="235" t="s">
        <v>113</v>
      </c>
      <c r="K25" s="236"/>
      <c r="L25" s="240"/>
      <c r="M25" s="241"/>
      <c r="N25" s="241"/>
      <c r="O25" s="241"/>
      <c r="P25" s="241"/>
      <c r="Q25" s="241"/>
      <c r="R25" s="242"/>
    </row>
    <row r="26" spans="1:18" ht="17.25" customHeight="1">
      <c r="A26" s="248" t="s">
        <v>486</v>
      </c>
      <c r="B26" s="249"/>
      <c r="C26" s="233"/>
      <c r="D26" s="249"/>
      <c r="E26" s="13"/>
      <c r="F26" s="14" t="s">
        <v>487</v>
      </c>
      <c r="G26" s="15">
        <v>5.5</v>
      </c>
      <c r="H26" s="13" t="s">
        <v>474</v>
      </c>
      <c r="I26" s="14" t="s">
        <v>488</v>
      </c>
      <c r="J26" s="235" t="s">
        <v>113</v>
      </c>
      <c r="K26" s="236"/>
      <c r="L26" s="240"/>
      <c r="M26" s="241"/>
      <c r="N26" s="241"/>
      <c r="O26" s="241"/>
      <c r="P26" s="241"/>
      <c r="Q26" s="241"/>
      <c r="R26" s="242"/>
    </row>
    <row r="27" spans="1:18" ht="18" customHeight="1" thickBot="1">
      <c r="A27" s="246" t="s">
        <v>129</v>
      </c>
      <c r="B27" s="247"/>
      <c r="C27" s="233"/>
      <c r="D27" s="249"/>
      <c r="E27" s="13" t="s">
        <v>426</v>
      </c>
      <c r="F27" s="17" t="s">
        <v>74</v>
      </c>
      <c r="G27" s="233"/>
      <c r="H27" s="249"/>
      <c r="I27" s="14" t="s">
        <v>489</v>
      </c>
      <c r="J27" s="235" t="s">
        <v>113</v>
      </c>
      <c r="K27" s="236"/>
      <c r="L27" s="240"/>
      <c r="M27" s="241"/>
      <c r="N27" s="241"/>
      <c r="O27" s="241"/>
      <c r="P27" s="241"/>
      <c r="Q27" s="241"/>
      <c r="R27" s="242"/>
    </row>
    <row r="28" spans="1:18" ht="18" customHeight="1" thickBot="1">
      <c r="A28" s="246" t="s">
        <v>130</v>
      </c>
      <c r="B28" s="247"/>
      <c r="C28" s="233"/>
      <c r="D28" s="249"/>
      <c r="E28" s="3" t="s">
        <v>426</v>
      </c>
      <c r="F28" s="9" t="s">
        <v>95</v>
      </c>
      <c r="G28" s="21"/>
      <c r="H28" s="8"/>
      <c r="I28" s="14" t="s">
        <v>121</v>
      </c>
      <c r="J28" s="235" t="s">
        <v>113</v>
      </c>
      <c r="K28" s="236"/>
      <c r="L28" s="240"/>
      <c r="M28" s="241"/>
      <c r="N28" s="241"/>
      <c r="O28" s="241"/>
      <c r="P28" s="241"/>
      <c r="Q28" s="241"/>
      <c r="R28" s="242"/>
    </row>
    <row r="29" spans="1:18" ht="18" customHeight="1" thickBot="1">
      <c r="A29" s="24" t="s">
        <v>96</v>
      </c>
      <c r="B29" s="25" t="s">
        <v>51</v>
      </c>
      <c r="C29" s="25" t="s">
        <v>97</v>
      </c>
      <c r="D29" s="292" t="s">
        <v>98</v>
      </c>
      <c r="E29" s="293"/>
      <c r="F29" s="14" t="s">
        <v>51</v>
      </c>
      <c r="G29" s="233" t="s">
        <v>575</v>
      </c>
      <c r="H29" s="234"/>
      <c r="I29" s="14" t="s">
        <v>128</v>
      </c>
      <c r="J29" s="235" t="s">
        <v>113</v>
      </c>
      <c r="K29" s="236"/>
      <c r="L29" s="240"/>
      <c r="M29" s="241"/>
      <c r="N29" s="241"/>
      <c r="O29" s="241"/>
      <c r="P29" s="241"/>
      <c r="Q29" s="241"/>
      <c r="R29" s="242"/>
    </row>
    <row r="30" spans="1:18" ht="17.25">
      <c r="A30" s="26"/>
      <c r="B30" s="21"/>
      <c r="C30" s="21"/>
      <c r="D30" s="10"/>
      <c r="E30" s="11"/>
      <c r="F30" s="3" t="s">
        <v>123</v>
      </c>
      <c r="G30" s="3">
        <v>2.6</v>
      </c>
      <c r="H30" s="3" t="s">
        <v>474</v>
      </c>
      <c r="I30" s="14"/>
      <c r="J30" s="233"/>
      <c r="K30" s="234"/>
      <c r="L30" s="240"/>
      <c r="M30" s="241"/>
      <c r="N30" s="241"/>
      <c r="O30" s="241"/>
      <c r="P30" s="241"/>
      <c r="Q30" s="241"/>
      <c r="R30" s="242"/>
    </row>
    <row r="31" spans="1:18" ht="17.25">
      <c r="A31" s="14"/>
      <c r="B31" s="15"/>
      <c r="C31" s="15"/>
      <c r="D31" s="1"/>
      <c r="E31" s="22"/>
      <c r="F31" s="14" t="s">
        <v>72</v>
      </c>
      <c r="G31" s="15">
        <v>2</v>
      </c>
      <c r="H31" s="13" t="s">
        <v>481</v>
      </c>
      <c r="I31" s="14" t="s">
        <v>61</v>
      </c>
      <c r="J31" s="233"/>
      <c r="K31" s="234"/>
      <c r="L31" s="240"/>
      <c r="M31" s="241"/>
      <c r="N31" s="241"/>
      <c r="O31" s="241"/>
      <c r="P31" s="241"/>
      <c r="Q31" s="241"/>
      <c r="R31" s="242"/>
    </row>
    <row r="32" spans="1:18" ht="17.25">
      <c r="A32" s="14"/>
      <c r="B32" s="15"/>
      <c r="C32" s="1"/>
      <c r="D32" s="16"/>
      <c r="E32" s="22"/>
      <c r="F32" s="14" t="s">
        <v>86</v>
      </c>
      <c r="G32" s="233"/>
      <c r="H32" s="249"/>
      <c r="I32" s="14"/>
      <c r="J32" s="233"/>
      <c r="K32" s="234"/>
      <c r="L32" s="240"/>
      <c r="M32" s="241"/>
      <c r="N32" s="241"/>
      <c r="O32" s="241"/>
      <c r="P32" s="241"/>
      <c r="Q32" s="241"/>
      <c r="R32" s="242"/>
    </row>
    <row r="33" spans="1:18" ht="17.25">
      <c r="A33" s="14"/>
      <c r="B33" s="15"/>
      <c r="C33" s="15"/>
      <c r="D33" s="16"/>
      <c r="E33" s="22"/>
      <c r="F33" s="14" t="s">
        <v>487</v>
      </c>
      <c r="G33" s="15">
        <v>4.8</v>
      </c>
      <c r="H33" s="13" t="s">
        <v>474</v>
      </c>
      <c r="I33" s="14"/>
      <c r="J33" s="233"/>
      <c r="K33" s="234"/>
      <c r="L33" s="240"/>
      <c r="M33" s="241"/>
      <c r="N33" s="241"/>
      <c r="O33" s="241"/>
      <c r="P33" s="241"/>
      <c r="Q33" s="241"/>
      <c r="R33" s="242"/>
    </row>
    <row r="34" spans="1:18" ht="18" thickBot="1">
      <c r="A34" s="17"/>
      <c r="B34" s="18"/>
      <c r="C34" s="18"/>
      <c r="D34" s="20"/>
      <c r="E34" s="23"/>
      <c r="F34" s="17" t="s">
        <v>74</v>
      </c>
      <c r="G34" s="255"/>
      <c r="H34" s="307"/>
      <c r="I34" s="17" t="s">
        <v>100</v>
      </c>
      <c r="J34" s="18">
        <v>0</v>
      </c>
      <c r="K34" s="19" t="s">
        <v>426</v>
      </c>
      <c r="L34" s="243"/>
      <c r="M34" s="244"/>
      <c r="N34" s="244"/>
      <c r="O34" s="244"/>
      <c r="P34" s="244"/>
      <c r="Q34" s="244"/>
      <c r="R34" s="245"/>
    </row>
    <row r="36" ht="15" customHeight="1"/>
    <row r="38" spans="7:18" ht="17.25">
      <c r="G38" s="1"/>
      <c r="M38" s="27"/>
      <c r="N38" s="27"/>
      <c r="O38" s="1"/>
      <c r="P38" s="1"/>
      <c r="Q38" s="1"/>
      <c r="R38" s="1"/>
    </row>
  </sheetData>
  <sheetProtection/>
  <mergeCells count="97">
    <mergeCell ref="J33:K33"/>
    <mergeCell ref="G34:H34"/>
    <mergeCell ref="D29:E29"/>
    <mergeCell ref="G29:H29"/>
    <mergeCell ref="J29:K29"/>
    <mergeCell ref="J30:K30"/>
    <mergeCell ref="J31:K31"/>
    <mergeCell ref="G32:H32"/>
    <mergeCell ref="J32:K32"/>
    <mergeCell ref="A27:B27"/>
    <mergeCell ref="C27:D27"/>
    <mergeCell ref="G27:H27"/>
    <mergeCell ref="J27:K27"/>
    <mergeCell ref="A28:B28"/>
    <mergeCell ref="C28:D28"/>
    <mergeCell ref="J28:K28"/>
    <mergeCell ref="A25:B25"/>
    <mergeCell ref="C25:D25"/>
    <mergeCell ref="G25:H25"/>
    <mergeCell ref="J25:K25"/>
    <mergeCell ref="A26:B26"/>
    <mergeCell ref="C26:D26"/>
    <mergeCell ref="J26:K26"/>
    <mergeCell ref="A23:B23"/>
    <mergeCell ref="C23:D23"/>
    <mergeCell ref="J23:K23"/>
    <mergeCell ref="A24:B24"/>
    <mergeCell ref="C24:D24"/>
    <mergeCell ref="J24:K24"/>
    <mergeCell ref="C21:D21"/>
    <mergeCell ref="J21:K21"/>
    <mergeCell ref="A22:B22"/>
    <mergeCell ref="C22:D22"/>
    <mergeCell ref="G22:H22"/>
    <mergeCell ref="J22:K22"/>
    <mergeCell ref="A19:B19"/>
    <mergeCell ref="C19:D19"/>
    <mergeCell ref="G19:H19"/>
    <mergeCell ref="J19:K19"/>
    <mergeCell ref="L19:R34"/>
    <mergeCell ref="A20:B20"/>
    <mergeCell ref="C20:D20"/>
    <mergeCell ref="G20:H20"/>
    <mergeCell ref="J20:K20"/>
    <mergeCell ref="A21:B21"/>
    <mergeCell ref="A17:B17"/>
    <mergeCell ref="J17:K17"/>
    <mergeCell ref="L17:M17"/>
    <mergeCell ref="O17:R17"/>
    <mergeCell ref="A18:B18"/>
    <mergeCell ref="C18:D18"/>
    <mergeCell ref="J18:K18"/>
    <mergeCell ref="L18:R18"/>
    <mergeCell ref="A15:B15"/>
    <mergeCell ref="C15:D15"/>
    <mergeCell ref="J15:M15"/>
    <mergeCell ref="O15:R15"/>
    <mergeCell ref="A16:B16"/>
    <mergeCell ref="C16:D16"/>
    <mergeCell ref="J16:M16"/>
    <mergeCell ref="O16:R16"/>
    <mergeCell ref="A13:B13"/>
    <mergeCell ref="J13:M13"/>
    <mergeCell ref="O13:R13"/>
    <mergeCell ref="A14:B14"/>
    <mergeCell ref="C14:D14"/>
    <mergeCell ref="J14:M14"/>
    <mergeCell ref="O14:R14"/>
    <mergeCell ref="A11:B11"/>
    <mergeCell ref="C11:D11"/>
    <mergeCell ref="J11:L11"/>
    <mergeCell ref="O11:R11"/>
    <mergeCell ref="A12:B12"/>
    <mergeCell ref="C12:D12"/>
    <mergeCell ref="O12:R12"/>
    <mergeCell ref="O7:R7"/>
    <mergeCell ref="A8:B8"/>
    <mergeCell ref="C8:D8"/>
    <mergeCell ref="A9:B9"/>
    <mergeCell ref="C9:D9"/>
    <mergeCell ref="A10:B10"/>
    <mergeCell ref="C10:D10"/>
    <mergeCell ref="O10:P10"/>
    <mergeCell ref="Q10:R10"/>
    <mergeCell ref="A6:B6"/>
    <mergeCell ref="G6:H6"/>
    <mergeCell ref="A7:B7"/>
    <mergeCell ref="C7:D7"/>
    <mergeCell ref="G7:H7"/>
    <mergeCell ref="J7:M7"/>
    <mergeCell ref="A1:R2"/>
    <mergeCell ref="B3:H3"/>
    <mergeCell ref="I3:R3"/>
    <mergeCell ref="B4:H4"/>
    <mergeCell ref="J4:R4"/>
    <mergeCell ref="A5:B5"/>
    <mergeCell ref="C5:R5"/>
  </mergeCells>
  <dataValidations count="4">
    <dataValidation type="list" allowBlank="1" showInputMessage="1" showErrorMessage="1" sqref="O17:R17">
      <formula1>question3</formula1>
    </dataValidation>
    <dataValidation type="list" allowBlank="1" showInputMessage="1" showErrorMessage="1" sqref="G17:G18 O12:R15 J18:J29 J14:M15">
      <formula1>question1</formula1>
    </dataValidation>
    <dataValidation type="list" allowBlank="1" showInputMessage="1" showErrorMessage="1" sqref="B4:H4">
      <formula1>question2</formula1>
    </dataValidation>
    <dataValidation type="list" allowBlank="1" showInputMessage="1" showErrorMessage="1" sqref="J13:M13">
      <formula1>question4</formula1>
    </dataValidation>
  </dataValidation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T38"/>
  <sheetViews>
    <sheetView zoomScale="80" zoomScaleNormal="80" zoomScalePageLayoutView="0" workbookViewId="0" topLeftCell="A16">
      <selection activeCell="G25" sqref="G25"/>
    </sheetView>
  </sheetViews>
  <sheetFormatPr defaultColWidth="24.875" defaultRowHeight="13.5"/>
  <cols>
    <col min="1" max="1" width="13.375" style="3" customWidth="1"/>
    <col min="2" max="2" width="13.25390625" style="3" bestFit="1" customWidth="1"/>
    <col min="3" max="3" width="12.00390625" style="3" bestFit="1" customWidth="1"/>
    <col min="4" max="4" width="9.125" style="3" bestFit="1" customWidth="1"/>
    <col min="5" max="5" width="6.625" style="3" bestFit="1" customWidth="1"/>
    <col min="6" max="6" width="21.00390625" style="3" bestFit="1" customWidth="1"/>
    <col min="7" max="7" width="10.125" style="3" customWidth="1"/>
    <col min="8" max="8" width="6.625" style="3" customWidth="1"/>
    <col min="9" max="9" width="14.375" style="3" bestFit="1" customWidth="1"/>
    <col min="10" max="10" width="6.625" style="3" bestFit="1" customWidth="1"/>
    <col min="11" max="11" width="5.50390625" style="3" customWidth="1"/>
    <col min="12" max="12" width="5.50390625" style="3" bestFit="1" customWidth="1"/>
    <col min="13" max="13" width="5.625" style="3" customWidth="1"/>
    <col min="14" max="14" width="18.375" style="3" bestFit="1" customWidth="1"/>
    <col min="15" max="15" width="6.75390625" style="3" customWidth="1"/>
    <col min="16" max="16" width="6.00390625" style="3" bestFit="1" customWidth="1"/>
    <col min="17" max="17" width="7.00390625" style="3" customWidth="1"/>
    <col min="18" max="18" width="4.25390625" style="3" bestFit="1" customWidth="1"/>
    <col min="19" max="16384" width="24.875" style="3" customWidth="1"/>
  </cols>
  <sheetData>
    <row r="1" spans="1:18" s="1" customFormat="1" ht="17.25" customHeight="1">
      <c r="A1" s="241" t="s">
        <v>162</v>
      </c>
      <c r="B1" s="241"/>
      <c r="C1" s="241"/>
      <c r="D1" s="241"/>
      <c r="E1" s="241"/>
      <c r="F1" s="241"/>
      <c r="G1" s="241"/>
      <c r="H1" s="241"/>
      <c r="I1" s="241"/>
      <c r="J1" s="241"/>
      <c r="K1" s="241"/>
      <c r="L1" s="241"/>
      <c r="M1" s="241"/>
      <c r="N1" s="241"/>
      <c r="O1" s="241"/>
      <c r="P1" s="241"/>
      <c r="Q1" s="241"/>
      <c r="R1" s="241"/>
    </row>
    <row r="2" spans="1:18" s="1" customFormat="1" ht="18" thickBot="1">
      <c r="A2" s="244"/>
      <c r="B2" s="244"/>
      <c r="C2" s="244"/>
      <c r="D2" s="244"/>
      <c r="E2" s="244"/>
      <c r="F2" s="244"/>
      <c r="G2" s="244"/>
      <c r="H2" s="244"/>
      <c r="I2" s="244"/>
      <c r="J2" s="244"/>
      <c r="K2" s="244"/>
      <c r="L2" s="244"/>
      <c r="M2" s="244"/>
      <c r="N2" s="244"/>
      <c r="O2" s="244"/>
      <c r="P2" s="244"/>
      <c r="Q2" s="244"/>
      <c r="R2" s="244"/>
    </row>
    <row r="3" spans="1:18" ht="19.5" customHeight="1" thickBot="1">
      <c r="A3" s="2" t="s">
        <v>163</v>
      </c>
      <c r="B3" s="271" t="s">
        <v>511</v>
      </c>
      <c r="C3" s="272"/>
      <c r="D3" s="272"/>
      <c r="E3" s="272"/>
      <c r="F3" s="272"/>
      <c r="G3" s="272"/>
      <c r="H3" s="273"/>
      <c r="I3" s="279" t="s">
        <v>164</v>
      </c>
      <c r="J3" s="280"/>
      <c r="K3" s="280"/>
      <c r="L3" s="280"/>
      <c r="M3" s="280"/>
      <c r="N3" s="280"/>
      <c r="O3" s="280"/>
      <c r="P3" s="280"/>
      <c r="Q3" s="280"/>
      <c r="R3" s="281"/>
    </row>
    <row r="4" spans="1:18" ht="19.5" customHeight="1" thickBot="1">
      <c r="A4" s="4" t="s">
        <v>165</v>
      </c>
      <c r="B4" s="282" t="s">
        <v>512</v>
      </c>
      <c r="C4" s="283"/>
      <c r="D4" s="283"/>
      <c r="E4" s="283"/>
      <c r="F4" s="283"/>
      <c r="G4" s="283"/>
      <c r="H4" s="284"/>
      <c r="I4" s="5" t="s">
        <v>167</v>
      </c>
      <c r="J4" s="244"/>
      <c r="K4" s="244"/>
      <c r="L4" s="244"/>
      <c r="M4" s="244"/>
      <c r="N4" s="244"/>
      <c r="O4" s="244"/>
      <c r="P4" s="244"/>
      <c r="Q4" s="244"/>
      <c r="R4" s="245"/>
    </row>
    <row r="5" spans="1:18" ht="19.5" customHeight="1" thickBot="1">
      <c r="A5" s="271" t="s">
        <v>168</v>
      </c>
      <c r="B5" s="273"/>
      <c r="C5" s="271" t="s">
        <v>513</v>
      </c>
      <c r="D5" s="272"/>
      <c r="E5" s="272"/>
      <c r="F5" s="272"/>
      <c r="G5" s="272"/>
      <c r="H5" s="272"/>
      <c r="I5" s="272"/>
      <c r="J5" s="272"/>
      <c r="K5" s="272"/>
      <c r="L5" s="272"/>
      <c r="M5" s="272"/>
      <c r="N5" s="272"/>
      <c r="O5" s="272"/>
      <c r="P5" s="272"/>
      <c r="Q5" s="272"/>
      <c r="R5" s="273"/>
    </row>
    <row r="6" spans="1:18" ht="120.75">
      <c r="A6" s="253" t="s">
        <v>169</v>
      </c>
      <c r="B6" s="254"/>
      <c r="C6" s="6"/>
      <c r="D6" s="7"/>
      <c r="E6" s="8"/>
      <c r="F6" s="9" t="s">
        <v>170</v>
      </c>
      <c r="G6" s="266"/>
      <c r="H6" s="268"/>
      <c r="I6" s="9" t="s">
        <v>171</v>
      </c>
      <c r="J6" s="10" t="s">
        <v>514</v>
      </c>
      <c r="K6" s="12" t="s">
        <v>515</v>
      </c>
      <c r="L6" s="12" t="s">
        <v>516</v>
      </c>
      <c r="M6" s="11" t="s">
        <v>517</v>
      </c>
      <c r="N6" s="9" t="s">
        <v>172</v>
      </c>
      <c r="O6" s="10" t="s">
        <v>518</v>
      </c>
      <c r="P6" s="12"/>
      <c r="Q6" s="12"/>
      <c r="R6" s="11"/>
    </row>
    <row r="7" spans="1:18" ht="17.25" customHeight="1">
      <c r="A7" s="248" t="s">
        <v>173</v>
      </c>
      <c r="B7" s="249"/>
      <c r="C7" s="3">
        <v>40</v>
      </c>
      <c r="E7" s="13" t="s">
        <v>174</v>
      </c>
      <c r="F7" s="14" t="s">
        <v>175</v>
      </c>
      <c r="G7" s="233"/>
      <c r="H7" s="234"/>
      <c r="I7" s="14" t="s">
        <v>176</v>
      </c>
      <c r="J7" s="233" t="s">
        <v>519</v>
      </c>
      <c r="K7" s="258"/>
      <c r="L7" s="258"/>
      <c r="M7" s="234"/>
      <c r="N7" s="14" t="s">
        <v>177</v>
      </c>
      <c r="O7" s="62"/>
      <c r="P7" s="60"/>
      <c r="Q7" s="60"/>
      <c r="R7" s="61"/>
    </row>
    <row r="8" spans="1:18" ht="35.25" customHeight="1">
      <c r="A8" s="248" t="s">
        <v>178</v>
      </c>
      <c r="B8" s="249"/>
      <c r="C8" s="3">
        <v>57</v>
      </c>
      <c r="E8" s="13" t="s">
        <v>174</v>
      </c>
      <c r="F8" s="14" t="s">
        <v>179</v>
      </c>
      <c r="G8" s="15"/>
      <c r="H8" s="13" t="s">
        <v>174</v>
      </c>
      <c r="I8" s="14" t="s">
        <v>180</v>
      </c>
      <c r="J8" s="15"/>
      <c r="K8" s="15" t="s">
        <v>181</v>
      </c>
      <c r="L8" s="15"/>
      <c r="M8" s="13" t="s">
        <v>182</v>
      </c>
      <c r="N8" s="14" t="s">
        <v>183</v>
      </c>
      <c r="O8" s="15"/>
      <c r="P8" s="15" t="s">
        <v>184</v>
      </c>
      <c r="Q8" s="15"/>
      <c r="R8" s="13" t="s">
        <v>185</v>
      </c>
    </row>
    <row r="9" spans="1:18" ht="18" customHeight="1" thickBot="1">
      <c r="A9" s="248" t="s">
        <v>186</v>
      </c>
      <c r="B9" s="249"/>
      <c r="C9" s="233">
        <v>7.2</v>
      </c>
      <c r="D9" s="249"/>
      <c r="E9" s="13" t="s">
        <v>187</v>
      </c>
      <c r="F9" s="14" t="s">
        <v>188</v>
      </c>
      <c r="G9" s="15"/>
      <c r="H9" s="13" t="s">
        <v>189</v>
      </c>
      <c r="I9" s="17"/>
      <c r="J9" s="18"/>
      <c r="K9" s="18" t="s">
        <v>181</v>
      </c>
      <c r="L9" s="18"/>
      <c r="M9" s="19" t="s">
        <v>182</v>
      </c>
      <c r="N9" s="14"/>
      <c r="O9" s="15"/>
      <c r="P9" s="15" t="s">
        <v>184</v>
      </c>
      <c r="Q9" s="15"/>
      <c r="R9" s="13" t="s">
        <v>185</v>
      </c>
    </row>
    <row r="10" spans="1:18" ht="18" customHeight="1" thickBot="1">
      <c r="A10" s="248" t="s">
        <v>190</v>
      </c>
      <c r="B10" s="249"/>
      <c r="C10" s="233"/>
      <c r="D10" s="249"/>
      <c r="E10" s="13" t="s">
        <v>191</v>
      </c>
      <c r="F10" s="36" t="s">
        <v>192</v>
      </c>
      <c r="G10" s="37"/>
      <c r="H10" s="38"/>
      <c r="I10" s="9" t="s">
        <v>193</v>
      </c>
      <c r="J10" s="10"/>
      <c r="K10" s="12"/>
      <c r="L10" s="12"/>
      <c r="M10" s="11"/>
      <c r="N10" s="17" t="s">
        <v>194</v>
      </c>
      <c r="O10" s="255"/>
      <c r="P10" s="270"/>
      <c r="Q10" s="255" t="s">
        <v>195</v>
      </c>
      <c r="R10" s="307"/>
    </row>
    <row r="11" spans="1:18" ht="18" customHeight="1" thickBot="1">
      <c r="A11" s="248" t="s">
        <v>196</v>
      </c>
      <c r="B11" s="249"/>
      <c r="C11" s="233"/>
      <c r="D11" s="249"/>
      <c r="E11" s="13"/>
      <c r="F11" s="39" t="s">
        <v>197</v>
      </c>
      <c r="G11" s="40"/>
      <c r="H11" s="41" t="s">
        <v>174</v>
      </c>
      <c r="I11" s="17" t="s">
        <v>198</v>
      </c>
      <c r="J11" s="255"/>
      <c r="K11" s="269"/>
      <c r="L11" s="270"/>
      <c r="M11" s="18" t="s">
        <v>199</v>
      </c>
      <c r="N11" s="9" t="s">
        <v>200</v>
      </c>
      <c r="O11" s="266" t="s">
        <v>201</v>
      </c>
      <c r="P11" s="267"/>
      <c r="Q11" s="267"/>
      <c r="R11" s="268"/>
    </row>
    <row r="12" spans="1:18" ht="17.25">
      <c r="A12" s="248" t="s">
        <v>202</v>
      </c>
      <c r="B12" s="249"/>
      <c r="C12" s="233">
        <v>35</v>
      </c>
      <c r="D12" s="249"/>
      <c r="E12" s="13" t="s">
        <v>203</v>
      </c>
      <c r="F12" s="9" t="s">
        <v>204</v>
      </c>
      <c r="G12" s="21"/>
      <c r="H12" s="8"/>
      <c r="I12" s="9" t="s">
        <v>205</v>
      </c>
      <c r="J12" s="10"/>
      <c r="K12" s="12"/>
      <c r="L12" s="12"/>
      <c r="M12" s="11"/>
      <c r="N12" s="14" t="s">
        <v>206</v>
      </c>
      <c r="O12" s="235" t="s">
        <v>113</v>
      </c>
      <c r="P12" s="265"/>
      <c r="Q12" s="265"/>
      <c r="R12" s="236"/>
    </row>
    <row r="13" spans="1:18" ht="17.25" customHeight="1">
      <c r="A13" s="248" t="s">
        <v>207</v>
      </c>
      <c r="B13" s="249"/>
      <c r="C13" s="15"/>
      <c r="D13" s="15"/>
      <c r="E13" s="13" t="s">
        <v>208</v>
      </c>
      <c r="F13" s="14" t="s">
        <v>209</v>
      </c>
      <c r="G13" s="15">
        <f>1.46*2</f>
        <v>2.92</v>
      </c>
      <c r="H13" s="13" t="s">
        <v>208</v>
      </c>
      <c r="I13" s="14" t="s">
        <v>210</v>
      </c>
      <c r="J13" s="235" t="s">
        <v>143</v>
      </c>
      <c r="K13" s="265"/>
      <c r="L13" s="265"/>
      <c r="M13" s="236"/>
      <c r="N13" s="14" t="s">
        <v>211</v>
      </c>
      <c r="O13" s="235" t="s">
        <v>113</v>
      </c>
      <c r="P13" s="265"/>
      <c r="Q13" s="265"/>
      <c r="R13" s="236"/>
    </row>
    <row r="14" spans="1:19" ht="34.5" customHeight="1">
      <c r="A14" s="248" t="s">
        <v>212</v>
      </c>
      <c r="B14" s="249"/>
      <c r="C14" s="233"/>
      <c r="D14" s="249"/>
      <c r="E14" s="13"/>
      <c r="F14" s="14" t="s">
        <v>213</v>
      </c>
      <c r="G14" s="15">
        <v>150</v>
      </c>
      <c r="H14" s="13" t="s">
        <v>189</v>
      </c>
      <c r="I14" s="14" t="s">
        <v>214</v>
      </c>
      <c r="J14" s="235" t="s">
        <v>113</v>
      </c>
      <c r="K14" s="265"/>
      <c r="L14" s="265"/>
      <c r="M14" s="236"/>
      <c r="N14" s="14" t="s">
        <v>215</v>
      </c>
      <c r="O14" s="235" t="s">
        <v>113</v>
      </c>
      <c r="P14" s="265"/>
      <c r="Q14" s="265"/>
      <c r="R14" s="236"/>
      <c r="S14" s="1"/>
    </row>
    <row r="15" spans="1:18" ht="17.25" customHeight="1">
      <c r="A15" s="248" t="s">
        <v>216</v>
      </c>
      <c r="B15" s="249"/>
      <c r="C15" s="233">
        <v>200</v>
      </c>
      <c r="D15" s="249"/>
      <c r="E15" s="13" t="s">
        <v>195</v>
      </c>
      <c r="F15" s="14" t="s">
        <v>217</v>
      </c>
      <c r="G15" s="15" t="s">
        <v>218</v>
      </c>
      <c r="H15" s="13"/>
      <c r="I15" s="14" t="s">
        <v>219</v>
      </c>
      <c r="J15" s="235" t="s">
        <v>113</v>
      </c>
      <c r="K15" s="265"/>
      <c r="L15" s="265"/>
      <c r="M15" s="236"/>
      <c r="N15" s="14" t="s">
        <v>220</v>
      </c>
      <c r="O15" s="235" t="s">
        <v>113</v>
      </c>
      <c r="P15" s="265"/>
      <c r="Q15" s="265"/>
      <c r="R15" s="236"/>
    </row>
    <row r="16" spans="1:18" ht="18" customHeight="1" thickBot="1">
      <c r="A16" s="277" t="s">
        <v>221</v>
      </c>
      <c r="B16" s="270"/>
      <c r="C16" s="255">
        <v>1.2</v>
      </c>
      <c r="D16" s="270"/>
      <c r="E16" s="19" t="s">
        <v>174</v>
      </c>
      <c r="F16" s="14" t="s">
        <v>222</v>
      </c>
      <c r="G16" s="15">
        <v>28</v>
      </c>
      <c r="H16" s="13" t="s">
        <v>223</v>
      </c>
      <c r="I16" s="17" t="s">
        <v>224</v>
      </c>
      <c r="J16" s="255"/>
      <c r="K16" s="269"/>
      <c r="L16" s="269"/>
      <c r="M16" s="307"/>
      <c r="N16" s="14"/>
      <c r="O16" s="233"/>
      <c r="P16" s="258"/>
      <c r="Q16" s="258"/>
      <c r="R16" s="234"/>
    </row>
    <row r="17" spans="1:18" ht="20.25" customHeight="1" thickBot="1">
      <c r="A17" s="253" t="s">
        <v>225</v>
      </c>
      <c r="B17" s="254"/>
      <c r="C17" s="6"/>
      <c r="D17" s="7"/>
      <c r="E17" s="8"/>
      <c r="F17" s="14" t="s">
        <v>226</v>
      </c>
      <c r="G17" s="32" t="s">
        <v>113</v>
      </c>
      <c r="H17" s="13"/>
      <c r="I17" s="9" t="s">
        <v>227</v>
      </c>
      <c r="J17" s="266" t="s">
        <v>228</v>
      </c>
      <c r="K17" s="268"/>
      <c r="L17" s="253" t="s">
        <v>229</v>
      </c>
      <c r="M17" s="259"/>
      <c r="N17" s="31"/>
      <c r="O17" s="260"/>
      <c r="P17" s="261"/>
      <c r="Q17" s="261"/>
      <c r="R17" s="262"/>
    </row>
    <row r="18" spans="1:20" ht="17.25" customHeight="1">
      <c r="A18" s="248" t="s">
        <v>230</v>
      </c>
      <c r="B18" s="249"/>
      <c r="C18" s="233">
        <v>31</v>
      </c>
      <c r="D18" s="249"/>
      <c r="E18" s="13" t="s">
        <v>208</v>
      </c>
      <c r="F18" s="14" t="s">
        <v>231</v>
      </c>
      <c r="G18" s="32" t="s">
        <v>113</v>
      </c>
      <c r="H18" s="13"/>
      <c r="I18" s="14" t="s">
        <v>232</v>
      </c>
      <c r="J18" s="235" t="s">
        <v>113</v>
      </c>
      <c r="K18" s="236"/>
      <c r="L18" s="250" t="s">
        <v>233</v>
      </c>
      <c r="M18" s="251"/>
      <c r="N18" s="251"/>
      <c r="O18" s="251"/>
      <c r="P18" s="251"/>
      <c r="Q18" s="251"/>
      <c r="R18" s="252"/>
      <c r="T18" s="3" t="s">
        <v>649</v>
      </c>
    </row>
    <row r="19" spans="1:18" ht="17.25" customHeight="1">
      <c r="A19" s="248" t="s">
        <v>234</v>
      </c>
      <c r="B19" s="249"/>
      <c r="C19" s="233">
        <v>30.69</v>
      </c>
      <c r="D19" s="249"/>
      <c r="E19" s="13" t="s">
        <v>235</v>
      </c>
      <c r="F19" s="14" t="s">
        <v>236</v>
      </c>
      <c r="G19" s="15"/>
      <c r="H19" s="13"/>
      <c r="I19" s="14" t="s">
        <v>237</v>
      </c>
      <c r="J19" s="235" t="s">
        <v>113</v>
      </c>
      <c r="K19" s="236"/>
      <c r="L19" s="237"/>
      <c r="M19" s="238"/>
      <c r="N19" s="238"/>
      <c r="O19" s="238"/>
      <c r="P19" s="238"/>
      <c r="Q19" s="238"/>
      <c r="R19" s="239"/>
    </row>
    <row r="20" spans="1:18" ht="18" thickBot="1">
      <c r="A20" s="248" t="s">
        <v>238</v>
      </c>
      <c r="B20" s="249"/>
      <c r="C20" s="233"/>
      <c r="D20" s="249"/>
      <c r="E20" s="13"/>
      <c r="F20" s="33" t="s">
        <v>239</v>
      </c>
      <c r="G20" s="34"/>
      <c r="H20" s="35" t="s">
        <v>240</v>
      </c>
      <c r="I20" s="14" t="s">
        <v>241</v>
      </c>
      <c r="J20" s="235" t="s">
        <v>113</v>
      </c>
      <c r="K20" s="236"/>
      <c r="L20" s="240"/>
      <c r="M20" s="241"/>
      <c r="N20" s="241"/>
      <c r="O20" s="241"/>
      <c r="P20" s="241"/>
      <c r="Q20" s="241"/>
      <c r="R20" s="242"/>
    </row>
    <row r="21" spans="1:18" ht="17.25" customHeight="1">
      <c r="A21" s="248" t="s">
        <v>242</v>
      </c>
      <c r="B21" s="249"/>
      <c r="C21" s="233" t="s">
        <v>520</v>
      </c>
      <c r="D21" s="249"/>
      <c r="E21" s="13"/>
      <c r="F21" s="9" t="s">
        <v>243</v>
      </c>
      <c r="G21" s="21"/>
      <c r="H21" s="8"/>
      <c r="I21" s="14" t="s">
        <v>244</v>
      </c>
      <c r="J21" s="235" t="s">
        <v>113</v>
      </c>
      <c r="K21" s="236"/>
      <c r="L21" s="240"/>
      <c r="M21" s="241"/>
      <c r="N21" s="241"/>
      <c r="O21" s="241"/>
      <c r="P21" s="241"/>
      <c r="Q21" s="241"/>
      <c r="R21" s="242"/>
    </row>
    <row r="22" spans="1:18" ht="17.25" customHeight="1">
      <c r="A22" s="248" t="s">
        <v>245</v>
      </c>
      <c r="B22" s="249"/>
      <c r="C22" s="233"/>
      <c r="D22" s="249"/>
      <c r="E22" s="13" t="s">
        <v>246</v>
      </c>
      <c r="F22" s="14" t="s">
        <v>217</v>
      </c>
      <c r="G22" s="233" t="s">
        <v>247</v>
      </c>
      <c r="H22" s="234"/>
      <c r="I22" s="14" t="s">
        <v>248</v>
      </c>
      <c r="J22" s="235" t="s">
        <v>113</v>
      </c>
      <c r="K22" s="236"/>
      <c r="L22" s="240"/>
      <c r="M22" s="241"/>
      <c r="N22" s="241"/>
      <c r="O22" s="241"/>
      <c r="P22" s="241"/>
      <c r="Q22" s="241"/>
      <c r="R22" s="242"/>
    </row>
    <row r="23" spans="1:18" ht="17.25">
      <c r="A23" s="248" t="s">
        <v>249</v>
      </c>
      <c r="B23" s="249"/>
      <c r="C23" s="233">
        <v>6.4</v>
      </c>
      <c r="D23" s="249"/>
      <c r="E23" s="13" t="s">
        <v>246</v>
      </c>
      <c r="F23" s="3" t="s">
        <v>250</v>
      </c>
      <c r="G23" s="3">
        <v>3.8</v>
      </c>
      <c r="H23" s="3" t="s">
        <v>208</v>
      </c>
      <c r="I23" s="14" t="s">
        <v>251</v>
      </c>
      <c r="J23" s="235" t="s">
        <v>113</v>
      </c>
      <c r="K23" s="236"/>
      <c r="L23" s="240"/>
      <c r="M23" s="241"/>
      <c r="N23" s="241"/>
      <c r="O23" s="241"/>
      <c r="P23" s="241"/>
      <c r="Q23" s="241"/>
      <c r="R23" s="242"/>
    </row>
    <row r="24" spans="1:18" ht="17.25">
      <c r="A24" s="248" t="s">
        <v>252</v>
      </c>
      <c r="B24" s="249"/>
      <c r="C24" s="233"/>
      <c r="D24" s="249"/>
      <c r="E24" s="13"/>
      <c r="F24" s="14" t="s">
        <v>234</v>
      </c>
      <c r="G24" s="15">
        <v>2.2774</v>
      </c>
      <c r="H24" s="13" t="s">
        <v>235</v>
      </c>
      <c r="I24" s="14" t="s">
        <v>253</v>
      </c>
      <c r="J24" s="235" t="s">
        <v>113</v>
      </c>
      <c r="K24" s="236"/>
      <c r="L24" s="240"/>
      <c r="M24" s="241"/>
      <c r="N24" s="241"/>
      <c r="O24" s="241"/>
      <c r="P24" s="241"/>
      <c r="Q24" s="241"/>
      <c r="R24" s="242"/>
    </row>
    <row r="25" spans="1:18" ht="17.25">
      <c r="A25" s="248" t="s">
        <v>254</v>
      </c>
      <c r="B25" s="249"/>
      <c r="C25" s="233"/>
      <c r="D25" s="249"/>
      <c r="E25" s="13"/>
      <c r="F25" s="14" t="s">
        <v>255</v>
      </c>
      <c r="G25" s="15"/>
      <c r="H25" s="13"/>
      <c r="I25" s="14" t="s">
        <v>256</v>
      </c>
      <c r="J25" s="235" t="s">
        <v>113</v>
      </c>
      <c r="K25" s="236"/>
      <c r="L25" s="240"/>
      <c r="M25" s="241"/>
      <c r="N25" s="241"/>
      <c r="O25" s="241"/>
      <c r="P25" s="241"/>
      <c r="Q25" s="241"/>
      <c r="R25" s="242"/>
    </row>
    <row r="26" spans="1:18" ht="17.25" customHeight="1">
      <c r="A26" s="248" t="s">
        <v>257</v>
      </c>
      <c r="B26" s="249"/>
      <c r="C26" s="233"/>
      <c r="D26" s="249"/>
      <c r="E26" s="13"/>
      <c r="F26" s="14" t="s">
        <v>258</v>
      </c>
      <c r="G26" s="15">
        <v>5.5</v>
      </c>
      <c r="H26" s="13" t="s">
        <v>208</v>
      </c>
      <c r="I26" s="14" t="s">
        <v>259</v>
      </c>
      <c r="J26" s="235" t="s">
        <v>113</v>
      </c>
      <c r="K26" s="236"/>
      <c r="L26" s="240"/>
      <c r="M26" s="241"/>
      <c r="N26" s="241"/>
      <c r="O26" s="241"/>
      <c r="P26" s="241"/>
      <c r="Q26" s="241"/>
      <c r="R26" s="242"/>
    </row>
    <row r="27" spans="1:18" ht="18" customHeight="1" thickBot="1">
      <c r="A27" s="246" t="s">
        <v>260</v>
      </c>
      <c r="B27" s="247"/>
      <c r="C27" s="278"/>
      <c r="D27" s="247"/>
      <c r="E27" s="13" t="s">
        <v>174</v>
      </c>
      <c r="F27" s="17" t="s">
        <v>261</v>
      </c>
      <c r="G27" s="18"/>
      <c r="H27" s="19" t="s">
        <v>174</v>
      </c>
      <c r="I27" s="14" t="s">
        <v>262</v>
      </c>
      <c r="J27" s="235" t="s">
        <v>113</v>
      </c>
      <c r="K27" s="236"/>
      <c r="L27" s="240"/>
      <c r="M27" s="241"/>
      <c r="N27" s="241"/>
      <c r="O27" s="241"/>
      <c r="P27" s="241"/>
      <c r="Q27" s="241"/>
      <c r="R27" s="242"/>
    </row>
    <row r="28" spans="1:18" ht="18" customHeight="1" thickBot="1">
      <c r="A28" s="308" t="s">
        <v>263</v>
      </c>
      <c r="B28" s="309"/>
      <c r="C28" s="294"/>
      <c r="D28" s="295"/>
      <c r="E28" s="3" t="s">
        <v>174</v>
      </c>
      <c r="F28" s="9" t="s">
        <v>264</v>
      </c>
      <c r="G28" s="21"/>
      <c r="H28" s="8"/>
      <c r="I28" s="14" t="s">
        <v>265</v>
      </c>
      <c r="J28" s="235" t="s">
        <v>113</v>
      </c>
      <c r="K28" s="236"/>
      <c r="L28" s="240"/>
      <c r="M28" s="241"/>
      <c r="N28" s="241"/>
      <c r="O28" s="241"/>
      <c r="P28" s="241"/>
      <c r="Q28" s="241"/>
      <c r="R28" s="242"/>
    </row>
    <row r="29" spans="1:18" ht="18" customHeight="1" thickBot="1">
      <c r="A29" s="24" t="s">
        <v>266</v>
      </c>
      <c r="B29" s="25" t="s">
        <v>217</v>
      </c>
      <c r="C29" s="25" t="s">
        <v>267</v>
      </c>
      <c r="D29" s="292" t="s">
        <v>268</v>
      </c>
      <c r="E29" s="293"/>
      <c r="F29" s="14" t="s">
        <v>217</v>
      </c>
      <c r="G29" s="233" t="s">
        <v>247</v>
      </c>
      <c r="H29" s="234"/>
      <c r="I29" s="14" t="s">
        <v>269</v>
      </c>
      <c r="J29" s="235" t="s">
        <v>113</v>
      </c>
      <c r="K29" s="236"/>
      <c r="L29" s="240"/>
      <c r="M29" s="241"/>
      <c r="N29" s="241"/>
      <c r="O29" s="241"/>
      <c r="P29" s="241"/>
      <c r="Q29" s="241"/>
      <c r="R29" s="242"/>
    </row>
    <row r="30" spans="1:18" ht="17.25">
      <c r="A30" s="26" t="s">
        <v>521</v>
      </c>
      <c r="B30" s="45" t="s">
        <v>522</v>
      </c>
      <c r="C30" s="21">
        <v>4.5</v>
      </c>
      <c r="D30" s="42">
        <v>35</v>
      </c>
      <c r="E30" s="11"/>
      <c r="F30" s="3" t="s">
        <v>250</v>
      </c>
      <c r="G30" s="3">
        <v>2.6</v>
      </c>
      <c r="H30" s="3" t="s">
        <v>208</v>
      </c>
      <c r="I30" s="14"/>
      <c r="J30" s="233"/>
      <c r="K30" s="234"/>
      <c r="L30" s="240"/>
      <c r="M30" s="241"/>
      <c r="N30" s="241"/>
      <c r="O30" s="241"/>
      <c r="P30" s="241"/>
      <c r="Q30" s="241"/>
      <c r="R30" s="242"/>
    </row>
    <row r="31" spans="1:18" ht="17.25">
      <c r="A31" s="14" t="s">
        <v>523</v>
      </c>
      <c r="B31" s="15" t="s">
        <v>522</v>
      </c>
      <c r="C31" s="15">
        <v>4.5</v>
      </c>
      <c r="D31" s="43">
        <v>35</v>
      </c>
      <c r="E31" s="22"/>
      <c r="F31" s="14" t="s">
        <v>234</v>
      </c>
      <c r="G31" s="15">
        <v>1.83</v>
      </c>
      <c r="H31" s="13" t="s">
        <v>235</v>
      </c>
      <c r="I31" s="14" t="s">
        <v>224</v>
      </c>
      <c r="J31" s="233"/>
      <c r="K31" s="234"/>
      <c r="L31" s="240"/>
      <c r="M31" s="241"/>
      <c r="N31" s="241"/>
      <c r="O31" s="241"/>
      <c r="P31" s="241"/>
      <c r="Q31" s="241"/>
      <c r="R31" s="242"/>
    </row>
    <row r="32" spans="1:18" ht="34.5">
      <c r="A32" s="14" t="s">
        <v>524</v>
      </c>
      <c r="B32" s="15" t="s">
        <v>522</v>
      </c>
      <c r="C32" s="1" t="s">
        <v>525</v>
      </c>
      <c r="D32" s="44" t="s">
        <v>526</v>
      </c>
      <c r="E32" s="22"/>
      <c r="F32" s="14" t="s">
        <v>255</v>
      </c>
      <c r="G32" s="15"/>
      <c r="H32" s="13"/>
      <c r="I32" s="14"/>
      <c r="J32" s="233"/>
      <c r="K32" s="234"/>
      <c r="L32" s="240"/>
      <c r="M32" s="241"/>
      <c r="N32" s="241"/>
      <c r="O32" s="241"/>
      <c r="P32" s="241"/>
      <c r="Q32" s="241"/>
      <c r="R32" s="242"/>
    </row>
    <row r="33" spans="1:18" ht="17.25">
      <c r="A33" s="14" t="s">
        <v>527</v>
      </c>
      <c r="B33" s="15" t="s">
        <v>522</v>
      </c>
      <c r="C33" s="15">
        <v>3</v>
      </c>
      <c r="D33" s="16">
        <v>35.5</v>
      </c>
      <c r="E33" s="22"/>
      <c r="F33" s="14" t="s">
        <v>258</v>
      </c>
      <c r="G33" s="15">
        <v>6.3</v>
      </c>
      <c r="H33" s="13" t="s">
        <v>208</v>
      </c>
      <c r="I33" s="14"/>
      <c r="J33" s="233"/>
      <c r="K33" s="234"/>
      <c r="L33" s="240"/>
      <c r="M33" s="241"/>
      <c r="N33" s="241"/>
      <c r="O33" s="241"/>
      <c r="P33" s="241"/>
      <c r="Q33" s="241"/>
      <c r="R33" s="242"/>
    </row>
    <row r="34" spans="1:18" ht="18" thickBot="1">
      <c r="A34" s="17" t="s">
        <v>528</v>
      </c>
      <c r="B34" s="18" t="s">
        <v>522</v>
      </c>
      <c r="C34" s="18" t="s">
        <v>529</v>
      </c>
      <c r="D34" s="20">
        <v>37</v>
      </c>
      <c r="E34" s="23"/>
      <c r="F34" s="17" t="s">
        <v>261</v>
      </c>
      <c r="G34" s="18"/>
      <c r="H34" s="19" t="s">
        <v>174</v>
      </c>
      <c r="I34" s="17" t="s">
        <v>270</v>
      </c>
      <c r="J34" s="18"/>
      <c r="K34" s="19" t="s">
        <v>174</v>
      </c>
      <c r="L34" s="243"/>
      <c r="M34" s="244"/>
      <c r="N34" s="244"/>
      <c r="O34" s="244"/>
      <c r="P34" s="244"/>
      <c r="Q34" s="244"/>
      <c r="R34" s="245"/>
    </row>
    <row r="36" spans="6:7" ht="15" customHeight="1">
      <c r="F36" s="233"/>
      <c r="G36" s="249"/>
    </row>
    <row r="37" spans="6:7" ht="17.25">
      <c r="F37" s="233"/>
      <c r="G37" s="249"/>
    </row>
    <row r="38" spans="7:18" ht="17.25">
      <c r="G38" s="1"/>
      <c r="M38" s="27"/>
      <c r="N38" s="27"/>
      <c r="O38" s="1"/>
      <c r="P38" s="1"/>
      <c r="Q38" s="1"/>
      <c r="R38" s="1"/>
    </row>
  </sheetData>
  <sheetProtection/>
  <mergeCells count="90">
    <mergeCell ref="F37:G37"/>
    <mergeCell ref="A25:B25"/>
    <mergeCell ref="A26:B26"/>
    <mergeCell ref="D29:E29"/>
    <mergeCell ref="J32:K32"/>
    <mergeCell ref="J30:K30"/>
    <mergeCell ref="J31:K31"/>
    <mergeCell ref="J29:K29"/>
    <mergeCell ref="A28:B28"/>
    <mergeCell ref="J24:K24"/>
    <mergeCell ref="J25:K25"/>
    <mergeCell ref="J26:K26"/>
    <mergeCell ref="J33:K33"/>
    <mergeCell ref="F36:G36"/>
    <mergeCell ref="A19:B19"/>
    <mergeCell ref="C19:D19"/>
    <mergeCell ref="C20:D20"/>
    <mergeCell ref="A27:B27"/>
    <mergeCell ref="C26:D26"/>
    <mergeCell ref="L19:R34"/>
    <mergeCell ref="A20:B20"/>
    <mergeCell ref="J20:K20"/>
    <mergeCell ref="A21:B21"/>
    <mergeCell ref="A22:B22"/>
    <mergeCell ref="A23:B23"/>
    <mergeCell ref="A24:B24"/>
    <mergeCell ref="J19:K19"/>
    <mergeCell ref="J21:K21"/>
    <mergeCell ref="G22:H22"/>
    <mergeCell ref="O17:R17"/>
    <mergeCell ref="C27:D27"/>
    <mergeCell ref="C28:D28"/>
    <mergeCell ref="C18:D18"/>
    <mergeCell ref="J23:K23"/>
    <mergeCell ref="L18:R18"/>
    <mergeCell ref="J18:K18"/>
    <mergeCell ref="J22:K22"/>
    <mergeCell ref="J27:K27"/>
    <mergeCell ref="J28:K28"/>
    <mergeCell ref="O14:R14"/>
    <mergeCell ref="C15:D15"/>
    <mergeCell ref="J15:M15"/>
    <mergeCell ref="O15:R15"/>
    <mergeCell ref="C14:D14"/>
    <mergeCell ref="G29:H29"/>
    <mergeCell ref="J16:M16"/>
    <mergeCell ref="O16:R16"/>
    <mergeCell ref="C16:D16"/>
    <mergeCell ref="J17:K17"/>
    <mergeCell ref="C10:D10"/>
    <mergeCell ref="O11:R11"/>
    <mergeCell ref="O12:R12"/>
    <mergeCell ref="J11:L11"/>
    <mergeCell ref="C11:D11"/>
    <mergeCell ref="C12:D12"/>
    <mergeCell ref="O13:R13"/>
    <mergeCell ref="A8:B8"/>
    <mergeCell ref="A9:B9"/>
    <mergeCell ref="A10:B10"/>
    <mergeCell ref="Q10:R10"/>
    <mergeCell ref="O10:P10"/>
    <mergeCell ref="A11:B11"/>
    <mergeCell ref="A12:B12"/>
    <mergeCell ref="A13:B13"/>
    <mergeCell ref="C9:D9"/>
    <mergeCell ref="A18:B18"/>
    <mergeCell ref="A16:B16"/>
    <mergeCell ref="A15:B15"/>
    <mergeCell ref="A14:B14"/>
    <mergeCell ref="A17:B17"/>
    <mergeCell ref="J13:M13"/>
    <mergeCell ref="J14:M14"/>
    <mergeCell ref="L17:M17"/>
    <mergeCell ref="C5:R5"/>
    <mergeCell ref="A6:B6"/>
    <mergeCell ref="G6:H6"/>
    <mergeCell ref="A7:B7"/>
    <mergeCell ref="G7:H7"/>
    <mergeCell ref="J7:M7"/>
    <mergeCell ref="A5:B5"/>
    <mergeCell ref="C21:D21"/>
    <mergeCell ref="C22:D22"/>
    <mergeCell ref="C23:D23"/>
    <mergeCell ref="C24:D24"/>
    <mergeCell ref="C25:D25"/>
    <mergeCell ref="A1:R2"/>
    <mergeCell ref="B3:H3"/>
    <mergeCell ref="I3:R3"/>
    <mergeCell ref="B4:H4"/>
    <mergeCell ref="J4:R4"/>
  </mergeCells>
  <dataValidations count="4">
    <dataValidation type="list" allowBlank="1" showInputMessage="1" showErrorMessage="1" sqref="O17">
      <formula1>question3</formula1>
    </dataValidation>
    <dataValidation type="list" allowBlank="1" showInputMessage="1" showErrorMessage="1" sqref="G17:G18 O12:O15 J18:J29 J14:J15">
      <formula1>question1</formula1>
    </dataValidation>
    <dataValidation type="list" allowBlank="1" showInputMessage="1" showErrorMessage="1" sqref="B4">
      <formula1>question2</formula1>
    </dataValidation>
    <dataValidation type="list" allowBlank="1" showInputMessage="1" showErrorMessage="1" sqref="J13">
      <formula1>question4</formula1>
    </dataValidation>
  </dataValidations>
  <printOptions/>
  <pageMargins left="0.3937007874015748" right="0.3937007874015748" top="0.5905511811023623" bottom="0.5905511811023623" header="0.5118110236220472" footer="0.5118110236220472"/>
  <pageSetup orientation="landscape" paperSize="12" r:id="rId1"/>
</worksheet>
</file>

<file path=xl/worksheets/sheet15.xml><?xml version="1.0" encoding="utf-8"?>
<worksheet xmlns="http://schemas.openxmlformats.org/spreadsheetml/2006/main" xmlns:r="http://schemas.openxmlformats.org/officeDocument/2006/relationships">
  <dimension ref="A1:S38"/>
  <sheetViews>
    <sheetView zoomScale="80" zoomScaleNormal="80" zoomScalePageLayoutView="0" workbookViewId="0" topLeftCell="A16">
      <selection activeCell="B37" sqref="B37"/>
    </sheetView>
  </sheetViews>
  <sheetFormatPr defaultColWidth="24.875" defaultRowHeight="13.5"/>
  <cols>
    <col min="1" max="1" width="13.375" style="3" customWidth="1"/>
    <col min="2" max="2" width="13.25390625" style="3" bestFit="1" customWidth="1"/>
    <col min="3" max="3" width="12.00390625" style="3" bestFit="1" customWidth="1"/>
    <col min="4" max="4" width="9.125" style="3" bestFit="1" customWidth="1"/>
    <col min="5" max="5" width="6.625" style="3" bestFit="1" customWidth="1"/>
    <col min="6" max="6" width="21.00390625" style="3" bestFit="1" customWidth="1"/>
    <col min="7" max="7" width="10.125" style="3" customWidth="1"/>
    <col min="8" max="8" width="6.625" style="3" customWidth="1"/>
    <col min="9" max="9" width="14.375" style="3" bestFit="1" customWidth="1"/>
    <col min="10" max="10" width="6.625" style="3" bestFit="1" customWidth="1"/>
    <col min="11" max="11" width="5.50390625" style="3" customWidth="1"/>
    <col min="12" max="12" width="5.50390625" style="3" bestFit="1" customWidth="1"/>
    <col min="13" max="13" width="5.625" style="3" customWidth="1"/>
    <col min="14" max="14" width="18.375" style="3" bestFit="1" customWidth="1"/>
    <col min="15" max="15" width="6.75390625" style="3" customWidth="1"/>
    <col min="16" max="16" width="6.00390625" style="3" bestFit="1" customWidth="1"/>
    <col min="17" max="17" width="7.00390625" style="3" customWidth="1"/>
    <col min="18" max="18" width="4.25390625" style="3" bestFit="1" customWidth="1"/>
    <col min="19" max="16384" width="24.875" style="3" customWidth="1"/>
  </cols>
  <sheetData>
    <row r="1" spans="1:18" s="1" customFormat="1" ht="17.25">
      <c r="A1" s="241" t="s">
        <v>132</v>
      </c>
      <c r="B1" s="241"/>
      <c r="C1" s="241"/>
      <c r="D1" s="241"/>
      <c r="E1" s="241"/>
      <c r="F1" s="241"/>
      <c r="G1" s="241"/>
      <c r="H1" s="241"/>
      <c r="I1" s="241"/>
      <c r="J1" s="241"/>
      <c r="K1" s="241"/>
      <c r="L1" s="241"/>
      <c r="M1" s="241"/>
      <c r="N1" s="241"/>
      <c r="O1" s="241"/>
      <c r="P1" s="241"/>
      <c r="Q1" s="241"/>
      <c r="R1" s="241"/>
    </row>
    <row r="2" spans="1:18" s="1" customFormat="1" ht="18" thickBot="1">
      <c r="A2" s="244"/>
      <c r="B2" s="244"/>
      <c r="C2" s="244"/>
      <c r="D2" s="244"/>
      <c r="E2" s="244"/>
      <c r="F2" s="244"/>
      <c r="G2" s="244"/>
      <c r="H2" s="244"/>
      <c r="I2" s="244"/>
      <c r="J2" s="244"/>
      <c r="K2" s="244"/>
      <c r="L2" s="244"/>
      <c r="M2" s="244"/>
      <c r="N2" s="244"/>
      <c r="O2" s="244"/>
      <c r="P2" s="244"/>
      <c r="Q2" s="244"/>
      <c r="R2" s="244"/>
    </row>
    <row r="3" spans="1:18" ht="19.5" thickBot="1">
      <c r="A3" s="2" t="s">
        <v>0</v>
      </c>
      <c r="B3" s="271" t="s">
        <v>545</v>
      </c>
      <c r="C3" s="272"/>
      <c r="D3" s="272"/>
      <c r="E3" s="272"/>
      <c r="F3" s="272"/>
      <c r="G3" s="272"/>
      <c r="H3" s="273"/>
      <c r="I3" s="279" t="s">
        <v>1</v>
      </c>
      <c r="J3" s="280"/>
      <c r="K3" s="280"/>
      <c r="L3" s="280"/>
      <c r="M3" s="280"/>
      <c r="N3" s="280"/>
      <c r="O3" s="280"/>
      <c r="P3" s="280"/>
      <c r="Q3" s="280"/>
      <c r="R3" s="281"/>
    </row>
    <row r="4" spans="1:18" ht="19.5" thickBot="1">
      <c r="A4" s="4" t="s">
        <v>2</v>
      </c>
      <c r="B4" s="282" t="s">
        <v>110</v>
      </c>
      <c r="C4" s="283"/>
      <c r="D4" s="283"/>
      <c r="E4" s="283"/>
      <c r="F4" s="283"/>
      <c r="G4" s="283"/>
      <c r="H4" s="284"/>
      <c r="I4" s="5" t="s">
        <v>3</v>
      </c>
      <c r="J4" s="244" t="s">
        <v>546</v>
      </c>
      <c r="K4" s="244"/>
      <c r="L4" s="244"/>
      <c r="M4" s="244"/>
      <c r="N4" s="244"/>
      <c r="O4" s="244"/>
      <c r="P4" s="244"/>
      <c r="Q4" s="244"/>
      <c r="R4" s="245"/>
    </row>
    <row r="5" spans="1:18" ht="19.5" thickBot="1">
      <c r="A5" s="271" t="s">
        <v>4</v>
      </c>
      <c r="B5" s="273"/>
      <c r="C5" s="271" t="s">
        <v>547</v>
      </c>
      <c r="D5" s="272"/>
      <c r="E5" s="272"/>
      <c r="F5" s="272"/>
      <c r="G5" s="272"/>
      <c r="H5" s="272"/>
      <c r="I5" s="272"/>
      <c r="J5" s="272"/>
      <c r="K5" s="272"/>
      <c r="L5" s="272"/>
      <c r="M5" s="272"/>
      <c r="N5" s="272"/>
      <c r="O5" s="272"/>
      <c r="P5" s="272"/>
      <c r="Q5" s="272"/>
      <c r="R5" s="273"/>
    </row>
    <row r="6" spans="1:18" ht="17.25">
      <c r="A6" s="253" t="s">
        <v>5</v>
      </c>
      <c r="B6" s="254"/>
      <c r="C6" s="6"/>
      <c r="D6" s="7"/>
      <c r="E6" s="8"/>
      <c r="F6" s="9" t="s">
        <v>6</v>
      </c>
      <c r="G6" s="266"/>
      <c r="H6" s="268"/>
      <c r="I6" s="9" t="s">
        <v>425</v>
      </c>
      <c r="J6" s="10"/>
      <c r="K6" s="12"/>
      <c r="L6" s="12"/>
      <c r="M6" s="11"/>
      <c r="N6" s="9" t="s">
        <v>8</v>
      </c>
      <c r="O6" s="10"/>
      <c r="P6" s="12"/>
      <c r="Q6" s="12"/>
      <c r="R6" s="11"/>
    </row>
    <row r="7" spans="1:18" ht="17.25">
      <c r="A7" s="248" t="s">
        <v>9</v>
      </c>
      <c r="B7" s="249"/>
      <c r="C7" s="233">
        <v>46</v>
      </c>
      <c r="D7" s="249"/>
      <c r="E7" s="13" t="s">
        <v>426</v>
      </c>
      <c r="F7" s="14" t="s">
        <v>11</v>
      </c>
      <c r="G7" s="285" t="s">
        <v>427</v>
      </c>
      <c r="H7" s="286"/>
      <c r="I7" s="14" t="s">
        <v>12</v>
      </c>
      <c r="J7" s="233" t="s">
        <v>428</v>
      </c>
      <c r="K7" s="287"/>
      <c r="L7" s="287"/>
      <c r="M7" s="288"/>
      <c r="N7" s="14" t="s">
        <v>13</v>
      </c>
      <c r="O7" s="289"/>
      <c r="P7" s="290"/>
      <c r="Q7" s="290"/>
      <c r="R7" s="291"/>
    </row>
    <row r="8" spans="1:18" ht="35.25" customHeight="1">
      <c r="A8" s="248" t="s">
        <v>122</v>
      </c>
      <c r="B8" s="249"/>
      <c r="C8" s="233">
        <v>53</v>
      </c>
      <c r="D8" s="276"/>
      <c r="E8" s="13" t="s">
        <v>426</v>
      </c>
      <c r="F8" s="14" t="s">
        <v>134</v>
      </c>
      <c r="G8" s="15">
        <v>4.5</v>
      </c>
      <c r="H8" s="13" t="s">
        <v>426</v>
      </c>
      <c r="I8" s="14" t="s">
        <v>15</v>
      </c>
      <c r="J8" s="15"/>
      <c r="K8" s="15" t="s">
        <v>429</v>
      </c>
      <c r="L8" s="15"/>
      <c r="M8" s="13" t="s">
        <v>430</v>
      </c>
      <c r="N8" s="14" t="s">
        <v>18</v>
      </c>
      <c r="O8" s="15"/>
      <c r="P8" s="15" t="s">
        <v>432</v>
      </c>
      <c r="Q8" s="15"/>
      <c r="R8" s="13" t="s">
        <v>20</v>
      </c>
    </row>
    <row r="9" spans="1:18" ht="18" thickBot="1">
      <c r="A9" s="248" t="s">
        <v>21</v>
      </c>
      <c r="B9" s="249"/>
      <c r="C9" s="233">
        <v>7</v>
      </c>
      <c r="D9" s="249"/>
      <c r="E9" s="13" t="s">
        <v>433</v>
      </c>
      <c r="F9" s="14" t="s">
        <v>23</v>
      </c>
      <c r="G9" s="15">
        <v>90</v>
      </c>
      <c r="H9" s="13" t="s">
        <v>434</v>
      </c>
      <c r="I9" s="17"/>
      <c r="J9" s="18"/>
      <c r="K9" s="18" t="s">
        <v>429</v>
      </c>
      <c r="L9" s="18"/>
      <c r="M9" s="19" t="s">
        <v>430</v>
      </c>
      <c r="N9" s="14"/>
      <c r="O9" s="15"/>
      <c r="P9" s="15" t="s">
        <v>432</v>
      </c>
      <c r="Q9" s="15"/>
      <c r="R9" s="13" t="s">
        <v>20</v>
      </c>
    </row>
    <row r="10" spans="1:18" ht="18" thickBot="1">
      <c r="A10" s="248" t="s">
        <v>28</v>
      </c>
      <c r="B10" s="249"/>
      <c r="C10" s="233">
        <v>261</v>
      </c>
      <c r="D10" s="249"/>
      <c r="E10" s="13" t="s">
        <v>436</v>
      </c>
      <c r="F10" s="36" t="s">
        <v>30</v>
      </c>
      <c r="G10" s="37"/>
      <c r="H10" s="38"/>
      <c r="I10" s="9" t="s">
        <v>31</v>
      </c>
      <c r="J10" s="10"/>
      <c r="K10" s="12"/>
      <c r="L10" s="12"/>
      <c r="M10" s="11"/>
      <c r="N10" s="17" t="s">
        <v>32</v>
      </c>
      <c r="O10" s="255"/>
      <c r="P10" s="270"/>
      <c r="Q10" s="274" t="s">
        <v>33</v>
      </c>
      <c r="R10" s="275"/>
    </row>
    <row r="11" spans="1:18" ht="18" thickBot="1">
      <c r="A11" s="248" t="s">
        <v>34</v>
      </c>
      <c r="B11" s="249"/>
      <c r="C11" s="233"/>
      <c r="D11" s="249"/>
      <c r="E11" s="13"/>
      <c r="F11" s="39" t="s">
        <v>125</v>
      </c>
      <c r="G11" s="40"/>
      <c r="H11" s="41" t="s">
        <v>426</v>
      </c>
      <c r="I11" s="17" t="s">
        <v>36</v>
      </c>
      <c r="J11" s="255">
        <v>1</v>
      </c>
      <c r="K11" s="269"/>
      <c r="L11" s="270"/>
      <c r="M11" s="18" t="s">
        <v>438</v>
      </c>
      <c r="N11" s="9" t="s">
        <v>38</v>
      </c>
      <c r="O11" s="266" t="s">
        <v>471</v>
      </c>
      <c r="P11" s="267"/>
      <c r="Q11" s="267"/>
      <c r="R11" s="268"/>
    </row>
    <row r="12" spans="1:18" ht="17.25">
      <c r="A12" s="248" t="s">
        <v>40</v>
      </c>
      <c r="B12" s="249"/>
      <c r="C12" s="233">
        <v>0.365</v>
      </c>
      <c r="D12" s="249"/>
      <c r="E12" s="13" t="s">
        <v>472</v>
      </c>
      <c r="F12" s="9" t="s">
        <v>473</v>
      </c>
      <c r="G12" s="21"/>
      <c r="H12" s="8"/>
      <c r="I12" s="9" t="s">
        <v>44</v>
      </c>
      <c r="J12" s="10"/>
      <c r="K12" s="12"/>
      <c r="L12" s="12"/>
      <c r="M12" s="11"/>
      <c r="N12" s="14" t="s">
        <v>45</v>
      </c>
      <c r="O12" s="235" t="s">
        <v>140</v>
      </c>
      <c r="P12" s="265"/>
      <c r="Q12" s="265"/>
      <c r="R12" s="236"/>
    </row>
    <row r="13" spans="1:18" ht="17.25">
      <c r="A13" s="248" t="s">
        <v>131</v>
      </c>
      <c r="B13" s="249"/>
      <c r="C13" s="15">
        <v>8.8</v>
      </c>
      <c r="D13" s="15">
        <v>3.7</v>
      </c>
      <c r="E13" s="13" t="s">
        <v>474</v>
      </c>
      <c r="F13" s="14" t="s">
        <v>42</v>
      </c>
      <c r="G13" s="15">
        <v>3.15</v>
      </c>
      <c r="H13" s="13" t="s">
        <v>474</v>
      </c>
      <c r="I13" s="14" t="s">
        <v>48</v>
      </c>
      <c r="J13" s="235" t="s">
        <v>119</v>
      </c>
      <c r="K13" s="263"/>
      <c r="L13" s="263"/>
      <c r="M13" s="264"/>
      <c r="N13" s="14" t="s">
        <v>475</v>
      </c>
      <c r="O13" s="235" t="s">
        <v>140</v>
      </c>
      <c r="P13" s="265"/>
      <c r="Q13" s="265"/>
      <c r="R13" s="236"/>
    </row>
    <row r="14" spans="1:19" ht="34.5" customHeight="1">
      <c r="A14" s="248" t="s">
        <v>50</v>
      </c>
      <c r="B14" s="249"/>
      <c r="C14" s="233" t="s">
        <v>548</v>
      </c>
      <c r="D14" s="249"/>
      <c r="E14" s="13"/>
      <c r="F14" s="14" t="s">
        <v>46</v>
      </c>
      <c r="G14" s="15">
        <v>152</v>
      </c>
      <c r="H14" s="13" t="s">
        <v>434</v>
      </c>
      <c r="I14" s="14" t="s">
        <v>476</v>
      </c>
      <c r="J14" s="235" t="s">
        <v>113</v>
      </c>
      <c r="K14" s="263"/>
      <c r="L14" s="263"/>
      <c r="M14" s="264"/>
      <c r="N14" s="14" t="s">
        <v>53</v>
      </c>
      <c r="O14" s="235" t="s">
        <v>113</v>
      </c>
      <c r="P14" s="265"/>
      <c r="Q14" s="265"/>
      <c r="R14" s="236"/>
      <c r="S14" s="1"/>
    </row>
    <row r="15" spans="1:18" ht="17.25" customHeight="1">
      <c r="A15" s="248" t="s">
        <v>54</v>
      </c>
      <c r="B15" s="249"/>
      <c r="C15" s="233">
        <v>120</v>
      </c>
      <c r="D15" s="249"/>
      <c r="E15" s="13" t="s">
        <v>33</v>
      </c>
      <c r="F15" s="14" t="s">
        <v>51</v>
      </c>
      <c r="G15" s="15" t="s">
        <v>477</v>
      </c>
      <c r="H15" s="13"/>
      <c r="I15" s="14" t="s">
        <v>57</v>
      </c>
      <c r="J15" s="235" t="s">
        <v>113</v>
      </c>
      <c r="K15" s="263"/>
      <c r="L15" s="263"/>
      <c r="M15" s="264"/>
      <c r="N15" s="14" t="s">
        <v>58</v>
      </c>
      <c r="O15" s="235" t="s">
        <v>113</v>
      </c>
      <c r="P15" s="265"/>
      <c r="Q15" s="265"/>
      <c r="R15" s="236"/>
    </row>
    <row r="16" spans="1:18" ht="18" customHeight="1" thickBot="1">
      <c r="A16" s="277" t="s">
        <v>59</v>
      </c>
      <c r="B16" s="270"/>
      <c r="C16" s="255" t="s">
        <v>549</v>
      </c>
      <c r="D16" s="270"/>
      <c r="E16" s="19" t="s">
        <v>426</v>
      </c>
      <c r="F16" s="14" t="s">
        <v>55</v>
      </c>
      <c r="G16" s="15">
        <v>34</v>
      </c>
      <c r="H16" s="13" t="s">
        <v>478</v>
      </c>
      <c r="I16" s="17" t="s">
        <v>61</v>
      </c>
      <c r="J16" s="255"/>
      <c r="K16" s="256"/>
      <c r="L16" s="256"/>
      <c r="M16" s="257"/>
      <c r="N16" s="14"/>
      <c r="O16" s="233"/>
      <c r="P16" s="258"/>
      <c r="Q16" s="258"/>
      <c r="R16" s="234"/>
    </row>
    <row r="17" spans="1:18" ht="20.25" customHeight="1" thickBot="1">
      <c r="A17" s="253" t="s">
        <v>62</v>
      </c>
      <c r="B17" s="254"/>
      <c r="C17" s="6"/>
      <c r="D17" s="7"/>
      <c r="E17" s="8"/>
      <c r="F17" s="14" t="s">
        <v>126</v>
      </c>
      <c r="G17" s="32" t="s">
        <v>113</v>
      </c>
      <c r="H17" s="13"/>
      <c r="I17" s="9" t="s">
        <v>64</v>
      </c>
      <c r="J17" s="266" t="s">
        <v>479</v>
      </c>
      <c r="K17" s="268"/>
      <c r="L17" s="253" t="s">
        <v>66</v>
      </c>
      <c r="M17" s="259"/>
      <c r="N17" s="31"/>
      <c r="O17" s="260"/>
      <c r="P17" s="261"/>
      <c r="Q17" s="261"/>
      <c r="R17" s="262"/>
    </row>
    <row r="18" spans="1:18" ht="17.25">
      <c r="A18" s="248" t="s">
        <v>480</v>
      </c>
      <c r="B18" s="249"/>
      <c r="C18" s="233">
        <v>30.6</v>
      </c>
      <c r="D18" s="249"/>
      <c r="E18" s="13" t="s">
        <v>474</v>
      </c>
      <c r="F18" s="14" t="s">
        <v>63</v>
      </c>
      <c r="G18" s="32" t="s">
        <v>113</v>
      </c>
      <c r="H18" s="13"/>
      <c r="I18" s="14" t="s">
        <v>127</v>
      </c>
      <c r="J18" s="235" t="s">
        <v>113</v>
      </c>
      <c r="K18" s="236"/>
      <c r="L18" s="250" t="s">
        <v>71</v>
      </c>
      <c r="M18" s="251"/>
      <c r="N18" s="251"/>
      <c r="O18" s="251"/>
      <c r="P18" s="251"/>
      <c r="Q18" s="251"/>
      <c r="R18" s="252"/>
    </row>
    <row r="19" spans="1:18" ht="17.25">
      <c r="A19" s="248" t="s">
        <v>72</v>
      </c>
      <c r="B19" s="249"/>
      <c r="C19" s="233">
        <v>31.13</v>
      </c>
      <c r="D19" s="249"/>
      <c r="E19" s="13" t="s">
        <v>481</v>
      </c>
      <c r="F19" s="14" t="s">
        <v>69</v>
      </c>
      <c r="G19" s="46">
        <v>0.88</v>
      </c>
      <c r="H19" s="13"/>
      <c r="I19" s="14" t="s">
        <v>70</v>
      </c>
      <c r="J19" s="235" t="s">
        <v>113</v>
      </c>
      <c r="K19" s="236"/>
      <c r="L19" s="237" t="s">
        <v>550</v>
      </c>
      <c r="M19" s="238"/>
      <c r="N19" s="238"/>
      <c r="O19" s="238"/>
      <c r="P19" s="238"/>
      <c r="Q19" s="238"/>
      <c r="R19" s="239"/>
    </row>
    <row r="20" spans="1:18" ht="18" thickBot="1">
      <c r="A20" s="248" t="s">
        <v>76</v>
      </c>
      <c r="B20" s="249"/>
      <c r="C20" s="233">
        <v>27.72</v>
      </c>
      <c r="D20" s="249"/>
      <c r="E20" s="13"/>
      <c r="F20" s="33" t="s">
        <v>124</v>
      </c>
      <c r="G20" s="34">
        <v>1400</v>
      </c>
      <c r="H20" s="35" t="s">
        <v>482</v>
      </c>
      <c r="I20" s="14" t="s">
        <v>75</v>
      </c>
      <c r="J20" s="235" t="s">
        <v>140</v>
      </c>
      <c r="K20" s="236"/>
      <c r="L20" s="240"/>
      <c r="M20" s="241"/>
      <c r="N20" s="241"/>
      <c r="O20" s="241"/>
      <c r="P20" s="241"/>
      <c r="Q20" s="241"/>
      <c r="R20" s="242"/>
    </row>
    <row r="21" spans="1:18" ht="17.25" customHeight="1">
      <c r="A21" s="248" t="s">
        <v>79</v>
      </c>
      <c r="B21" s="249"/>
      <c r="C21" s="233">
        <v>0.43</v>
      </c>
      <c r="D21" s="249"/>
      <c r="E21" s="13"/>
      <c r="F21" s="9" t="s">
        <v>77</v>
      </c>
      <c r="G21" s="21"/>
      <c r="H21" s="8"/>
      <c r="I21" s="14" t="s">
        <v>78</v>
      </c>
      <c r="J21" s="235" t="s">
        <v>140</v>
      </c>
      <c r="K21" s="236"/>
      <c r="L21" s="240"/>
      <c r="M21" s="241"/>
      <c r="N21" s="241"/>
      <c r="O21" s="241"/>
      <c r="P21" s="241"/>
      <c r="Q21" s="241"/>
      <c r="R21" s="242"/>
    </row>
    <row r="22" spans="1:18" ht="17.25" customHeight="1">
      <c r="A22" s="248" t="s">
        <v>81</v>
      </c>
      <c r="B22" s="249"/>
      <c r="C22" s="233">
        <v>0</v>
      </c>
      <c r="D22" s="249"/>
      <c r="E22" s="13" t="s">
        <v>483</v>
      </c>
      <c r="F22" s="14" t="s">
        <v>51</v>
      </c>
      <c r="G22" s="233" t="s">
        <v>500</v>
      </c>
      <c r="H22" s="234"/>
      <c r="I22" s="14" t="s">
        <v>80</v>
      </c>
      <c r="J22" s="235" t="s">
        <v>113</v>
      </c>
      <c r="K22" s="236"/>
      <c r="L22" s="240"/>
      <c r="M22" s="241"/>
      <c r="N22" s="241"/>
      <c r="O22" s="241"/>
      <c r="P22" s="241"/>
      <c r="Q22" s="241"/>
      <c r="R22" s="242"/>
    </row>
    <row r="23" spans="1:18" ht="17.25">
      <c r="A23" s="248" t="s">
        <v>84</v>
      </c>
      <c r="B23" s="249"/>
      <c r="C23" s="233"/>
      <c r="D23" s="249"/>
      <c r="E23" s="13" t="s">
        <v>483</v>
      </c>
      <c r="F23" s="3" t="s">
        <v>123</v>
      </c>
      <c r="G23" s="3">
        <v>4</v>
      </c>
      <c r="H23" s="3" t="s">
        <v>474</v>
      </c>
      <c r="I23" s="14" t="s">
        <v>83</v>
      </c>
      <c r="J23" s="235" t="s">
        <v>113</v>
      </c>
      <c r="K23" s="236"/>
      <c r="L23" s="240"/>
      <c r="M23" s="241"/>
      <c r="N23" s="241"/>
      <c r="O23" s="241"/>
      <c r="P23" s="241"/>
      <c r="Q23" s="241"/>
      <c r="R23" s="242"/>
    </row>
    <row r="24" spans="1:18" ht="17.25">
      <c r="A24" s="248" t="s">
        <v>88</v>
      </c>
      <c r="B24" s="249"/>
      <c r="C24" s="233">
        <v>0.97</v>
      </c>
      <c r="D24" s="249"/>
      <c r="E24" s="13"/>
      <c r="F24" s="14" t="s">
        <v>72</v>
      </c>
      <c r="G24" s="15">
        <v>3</v>
      </c>
      <c r="H24" s="13" t="s">
        <v>481</v>
      </c>
      <c r="I24" s="14" t="s">
        <v>87</v>
      </c>
      <c r="J24" s="235" t="s">
        <v>113</v>
      </c>
      <c r="K24" s="236"/>
      <c r="L24" s="240"/>
      <c r="M24" s="241"/>
      <c r="N24" s="241"/>
      <c r="O24" s="241"/>
      <c r="P24" s="241"/>
      <c r="Q24" s="241"/>
      <c r="R24" s="242"/>
    </row>
    <row r="25" spans="1:18" ht="17.25">
      <c r="A25" s="248" t="s">
        <v>484</v>
      </c>
      <c r="B25" s="249"/>
      <c r="C25" s="233">
        <v>1.125</v>
      </c>
      <c r="D25" s="249"/>
      <c r="E25" s="13"/>
      <c r="F25" s="14" t="s">
        <v>86</v>
      </c>
      <c r="G25" s="15">
        <v>0.47</v>
      </c>
      <c r="H25" s="13"/>
      <c r="I25" s="14" t="s">
        <v>485</v>
      </c>
      <c r="J25" s="235" t="s">
        <v>113</v>
      </c>
      <c r="K25" s="236"/>
      <c r="L25" s="240"/>
      <c r="M25" s="241"/>
      <c r="N25" s="241"/>
      <c r="O25" s="241"/>
      <c r="P25" s="241"/>
      <c r="Q25" s="241"/>
      <c r="R25" s="242"/>
    </row>
    <row r="26" spans="1:18" ht="17.25" customHeight="1">
      <c r="A26" s="248" t="s">
        <v>486</v>
      </c>
      <c r="B26" s="249"/>
      <c r="C26" s="233">
        <v>0.01436</v>
      </c>
      <c r="D26" s="249"/>
      <c r="E26" s="13"/>
      <c r="F26" s="14" t="s">
        <v>487</v>
      </c>
      <c r="G26" s="15">
        <v>5.3</v>
      </c>
      <c r="H26" s="13" t="s">
        <v>474</v>
      </c>
      <c r="I26" s="14" t="s">
        <v>488</v>
      </c>
      <c r="J26" s="235" t="s">
        <v>113</v>
      </c>
      <c r="K26" s="236"/>
      <c r="L26" s="240"/>
      <c r="M26" s="241"/>
      <c r="N26" s="241"/>
      <c r="O26" s="241"/>
      <c r="P26" s="241"/>
      <c r="Q26" s="241"/>
      <c r="R26" s="242"/>
    </row>
    <row r="27" spans="1:18" ht="18" customHeight="1" thickBot="1">
      <c r="A27" s="246" t="s">
        <v>129</v>
      </c>
      <c r="B27" s="247"/>
      <c r="C27" s="278">
        <v>15.1</v>
      </c>
      <c r="D27" s="247"/>
      <c r="E27" s="13" t="s">
        <v>426</v>
      </c>
      <c r="F27" s="17" t="s">
        <v>74</v>
      </c>
      <c r="G27" s="18">
        <v>1.1</v>
      </c>
      <c r="H27" s="19" t="s">
        <v>426</v>
      </c>
      <c r="I27" s="14" t="s">
        <v>489</v>
      </c>
      <c r="J27" s="235" t="s">
        <v>113</v>
      </c>
      <c r="K27" s="236"/>
      <c r="L27" s="240"/>
      <c r="M27" s="241"/>
      <c r="N27" s="241"/>
      <c r="O27" s="241"/>
      <c r="P27" s="241"/>
      <c r="Q27" s="241"/>
      <c r="R27" s="242"/>
    </row>
    <row r="28" spans="1:18" ht="18" customHeight="1" thickBot="1">
      <c r="A28" s="246" t="s">
        <v>130</v>
      </c>
      <c r="B28" s="247"/>
      <c r="C28" s="294">
        <v>26</v>
      </c>
      <c r="D28" s="295"/>
      <c r="E28" s="3" t="s">
        <v>426</v>
      </c>
      <c r="F28" s="9" t="s">
        <v>95</v>
      </c>
      <c r="G28" s="21"/>
      <c r="H28" s="8"/>
      <c r="I28" s="14" t="s">
        <v>121</v>
      </c>
      <c r="J28" s="235" t="s">
        <v>113</v>
      </c>
      <c r="K28" s="236"/>
      <c r="L28" s="240"/>
      <c r="M28" s="241"/>
      <c r="N28" s="241"/>
      <c r="O28" s="241"/>
      <c r="P28" s="241"/>
      <c r="Q28" s="241"/>
      <c r="R28" s="242"/>
    </row>
    <row r="29" spans="1:18" ht="18" customHeight="1" thickBot="1">
      <c r="A29" s="24" t="s">
        <v>96</v>
      </c>
      <c r="B29" s="25" t="s">
        <v>51</v>
      </c>
      <c r="C29" s="25" t="s">
        <v>97</v>
      </c>
      <c r="D29" s="292" t="s">
        <v>98</v>
      </c>
      <c r="E29" s="293"/>
      <c r="F29" s="14" t="s">
        <v>51</v>
      </c>
      <c r="G29" s="233" t="s">
        <v>500</v>
      </c>
      <c r="H29" s="234"/>
      <c r="I29" s="14" t="s">
        <v>128</v>
      </c>
      <c r="J29" s="235" t="s">
        <v>113</v>
      </c>
      <c r="K29" s="236"/>
      <c r="L29" s="240"/>
      <c r="M29" s="241"/>
      <c r="N29" s="241"/>
      <c r="O29" s="241"/>
      <c r="P29" s="241"/>
      <c r="Q29" s="241"/>
      <c r="R29" s="242"/>
    </row>
    <row r="30" spans="1:18" ht="18" thickBot="1">
      <c r="A30" s="26"/>
      <c r="B30" s="21" t="s">
        <v>503</v>
      </c>
      <c r="C30" s="21">
        <v>4.3</v>
      </c>
      <c r="D30" s="10">
        <v>38.6</v>
      </c>
      <c r="E30" s="11"/>
      <c r="F30" s="3" t="s">
        <v>123</v>
      </c>
      <c r="G30" s="3">
        <v>2.7</v>
      </c>
      <c r="H30" s="3" t="s">
        <v>474</v>
      </c>
      <c r="I30" s="14"/>
      <c r="J30" s="233"/>
      <c r="K30" s="234"/>
      <c r="L30" s="240"/>
      <c r="M30" s="241"/>
      <c r="N30" s="241"/>
      <c r="O30" s="241"/>
      <c r="P30" s="241"/>
      <c r="Q30" s="241"/>
      <c r="R30" s="242"/>
    </row>
    <row r="31" spans="1:18" ht="18" thickBot="1">
      <c r="A31" s="14"/>
      <c r="B31" s="21"/>
      <c r="C31" s="15"/>
      <c r="D31" s="10"/>
      <c r="E31" s="22"/>
      <c r="F31" s="14" t="s">
        <v>72</v>
      </c>
      <c r="G31" s="15">
        <v>6.15</v>
      </c>
      <c r="H31" s="13" t="s">
        <v>481</v>
      </c>
      <c r="I31" s="14" t="s">
        <v>61</v>
      </c>
      <c r="J31" s="233"/>
      <c r="K31" s="234"/>
      <c r="L31" s="240"/>
      <c r="M31" s="241"/>
      <c r="N31" s="241"/>
      <c r="O31" s="241"/>
      <c r="P31" s="241"/>
      <c r="Q31" s="241"/>
      <c r="R31" s="242"/>
    </row>
    <row r="32" spans="1:18" ht="18" thickBot="1">
      <c r="A32" s="14"/>
      <c r="B32" s="21"/>
      <c r="C32" s="1"/>
      <c r="D32" s="10"/>
      <c r="E32" s="22"/>
      <c r="F32" s="14" t="s">
        <v>86</v>
      </c>
      <c r="G32" s="15">
        <v>0.013</v>
      </c>
      <c r="H32" s="13"/>
      <c r="I32" s="14"/>
      <c r="J32" s="233"/>
      <c r="K32" s="234"/>
      <c r="L32" s="240"/>
      <c r="M32" s="241"/>
      <c r="N32" s="241"/>
      <c r="O32" s="241"/>
      <c r="P32" s="241"/>
      <c r="Q32" s="241"/>
      <c r="R32" s="242"/>
    </row>
    <row r="33" spans="1:18" ht="17.25">
      <c r="A33" s="14"/>
      <c r="B33" s="21"/>
      <c r="C33" s="15"/>
      <c r="D33" s="10"/>
      <c r="E33" s="22"/>
      <c r="F33" s="14" t="s">
        <v>487</v>
      </c>
      <c r="G33" s="15">
        <v>6.15</v>
      </c>
      <c r="H33" s="13" t="s">
        <v>474</v>
      </c>
      <c r="I33" s="14"/>
      <c r="J33" s="233"/>
      <c r="K33" s="234"/>
      <c r="L33" s="240"/>
      <c r="M33" s="241"/>
      <c r="N33" s="241"/>
      <c r="O33" s="241"/>
      <c r="P33" s="241"/>
      <c r="Q33" s="241"/>
      <c r="R33" s="242"/>
    </row>
    <row r="34" spans="1:18" ht="18" thickBot="1">
      <c r="A34" s="17"/>
      <c r="B34" s="18"/>
      <c r="C34" s="18"/>
      <c r="D34" s="20"/>
      <c r="E34" s="23"/>
      <c r="F34" s="17" t="s">
        <v>74</v>
      </c>
      <c r="G34" s="18">
        <v>0.8</v>
      </c>
      <c r="H34" s="19" t="s">
        <v>426</v>
      </c>
      <c r="I34" s="17" t="s">
        <v>100</v>
      </c>
      <c r="J34" s="18">
        <v>0.3</v>
      </c>
      <c r="K34" s="19" t="s">
        <v>426</v>
      </c>
      <c r="L34" s="243"/>
      <c r="M34" s="244"/>
      <c r="N34" s="244"/>
      <c r="O34" s="244"/>
      <c r="P34" s="244"/>
      <c r="Q34" s="244"/>
      <c r="R34" s="245"/>
    </row>
    <row r="36" ht="15" customHeight="1"/>
    <row r="38" spans="7:18" ht="17.25">
      <c r="G38" s="1"/>
      <c r="M38" s="27"/>
      <c r="N38" s="27"/>
      <c r="O38" s="1"/>
      <c r="P38" s="1"/>
      <c r="Q38" s="1"/>
      <c r="R38" s="1"/>
    </row>
  </sheetData>
  <sheetProtection/>
  <mergeCells count="91">
    <mergeCell ref="O7:R7"/>
    <mergeCell ref="C8:D8"/>
    <mergeCell ref="J32:K32"/>
    <mergeCell ref="J33:K33"/>
    <mergeCell ref="A23:B23"/>
    <mergeCell ref="A24:B24"/>
    <mergeCell ref="J30:K30"/>
    <mergeCell ref="J31:K31"/>
    <mergeCell ref="J24:K24"/>
    <mergeCell ref="J25:K25"/>
    <mergeCell ref="J26:K26"/>
    <mergeCell ref="A25:B25"/>
    <mergeCell ref="A26:B26"/>
    <mergeCell ref="D29:E29"/>
    <mergeCell ref="A18:B18"/>
    <mergeCell ref="J18:K18"/>
    <mergeCell ref="J19:K19"/>
    <mergeCell ref="J28:K28"/>
    <mergeCell ref="J21:K21"/>
    <mergeCell ref="J22:K22"/>
    <mergeCell ref="J23:K23"/>
    <mergeCell ref="C26:D26"/>
    <mergeCell ref="L18:R18"/>
    <mergeCell ref="A19:B19"/>
    <mergeCell ref="L19:R34"/>
    <mergeCell ref="A20:B20"/>
    <mergeCell ref="J20:K20"/>
    <mergeCell ref="A21:B21"/>
    <mergeCell ref="A22:B22"/>
    <mergeCell ref="G29:H29"/>
    <mergeCell ref="J29:K29"/>
    <mergeCell ref="J27:K27"/>
    <mergeCell ref="J16:M16"/>
    <mergeCell ref="O16:R16"/>
    <mergeCell ref="C16:D16"/>
    <mergeCell ref="J17:K17"/>
    <mergeCell ref="L17:M17"/>
    <mergeCell ref="O17:R17"/>
    <mergeCell ref="C25:D25"/>
    <mergeCell ref="G22:H22"/>
    <mergeCell ref="A13:B13"/>
    <mergeCell ref="O13:R13"/>
    <mergeCell ref="A15:B15"/>
    <mergeCell ref="J14:M14"/>
    <mergeCell ref="O14:R14"/>
    <mergeCell ref="C15:D15"/>
    <mergeCell ref="J15:M15"/>
    <mergeCell ref="O15:R15"/>
    <mergeCell ref="A14:B14"/>
    <mergeCell ref="J13:M13"/>
    <mergeCell ref="A11:B11"/>
    <mergeCell ref="O11:R11"/>
    <mergeCell ref="A12:B12"/>
    <mergeCell ref="O12:R12"/>
    <mergeCell ref="J11:L11"/>
    <mergeCell ref="C11:D11"/>
    <mergeCell ref="C12:D12"/>
    <mergeCell ref="A8:B8"/>
    <mergeCell ref="A9:B9"/>
    <mergeCell ref="A10:B10"/>
    <mergeCell ref="Q10:R10"/>
    <mergeCell ref="O10:P10"/>
    <mergeCell ref="C9:D9"/>
    <mergeCell ref="C10:D10"/>
    <mergeCell ref="A6:B6"/>
    <mergeCell ref="G6:H6"/>
    <mergeCell ref="A7:B7"/>
    <mergeCell ref="G7:H7"/>
    <mergeCell ref="J7:M7"/>
    <mergeCell ref="A5:B5"/>
    <mergeCell ref="C7:D7"/>
    <mergeCell ref="C19:D19"/>
    <mergeCell ref="C20:D20"/>
    <mergeCell ref="A27:B27"/>
    <mergeCell ref="A16:B16"/>
    <mergeCell ref="A1:R2"/>
    <mergeCell ref="B3:H3"/>
    <mergeCell ref="I3:R3"/>
    <mergeCell ref="B4:H4"/>
    <mergeCell ref="J4:R4"/>
    <mergeCell ref="C5:R5"/>
    <mergeCell ref="C21:D21"/>
    <mergeCell ref="C22:D22"/>
    <mergeCell ref="C23:D23"/>
    <mergeCell ref="C24:D24"/>
    <mergeCell ref="C14:D14"/>
    <mergeCell ref="A28:B28"/>
    <mergeCell ref="C27:D27"/>
    <mergeCell ref="C28:D28"/>
    <mergeCell ref="A17:B17"/>
    <mergeCell ref="C18:D18"/>
  </mergeCells>
  <dataValidations count="4">
    <dataValidation type="list" allowBlank="1" showInputMessage="1" showErrorMessage="1" sqref="O17:R17">
      <formula1>question3</formula1>
    </dataValidation>
    <dataValidation type="list" allowBlank="1" showInputMessage="1" showErrorMessage="1" sqref="G17:G18 O12:R15 J18:J29 J14:M15">
      <formula1>question1</formula1>
    </dataValidation>
    <dataValidation type="list" allowBlank="1" showInputMessage="1" showErrorMessage="1" sqref="B4:H4">
      <formula1>question2</formula1>
    </dataValidation>
    <dataValidation type="list" allowBlank="1" showInputMessage="1" showErrorMessage="1" sqref="J13:M13">
      <formula1>question4</formula1>
    </dataValidation>
  </dataValidations>
  <printOptions/>
  <pageMargins left="0.3937007874015748" right="0.3937007874015748" top="0.5905511811023623" bottom="0.5905511811023623" header="0.5118110236220472" footer="0.5118110236220472"/>
  <pageSetup orientation="landscape" paperSize="12" r:id="rId1"/>
</worksheet>
</file>

<file path=xl/worksheets/sheet16.xml><?xml version="1.0" encoding="utf-8"?>
<worksheet xmlns="http://schemas.openxmlformats.org/spreadsheetml/2006/main" xmlns:r="http://schemas.openxmlformats.org/officeDocument/2006/relationships">
  <dimension ref="A1:S38"/>
  <sheetViews>
    <sheetView zoomScale="80" zoomScaleNormal="80" zoomScalePageLayoutView="0" workbookViewId="0" topLeftCell="A7">
      <selection activeCell="T34" sqref="T34"/>
    </sheetView>
  </sheetViews>
  <sheetFormatPr defaultColWidth="24.875" defaultRowHeight="13.5"/>
  <cols>
    <col min="1" max="1" width="13.375" style="3" customWidth="1"/>
    <col min="2" max="2" width="13.25390625" style="3" bestFit="1" customWidth="1"/>
    <col min="3" max="3" width="12.00390625" style="3" bestFit="1" customWidth="1"/>
    <col min="4" max="4" width="9.125" style="3" bestFit="1" customWidth="1"/>
    <col min="5" max="5" width="6.625" style="3" bestFit="1" customWidth="1"/>
    <col min="6" max="6" width="21.00390625" style="3" bestFit="1" customWidth="1"/>
    <col min="7" max="7" width="10.125" style="3" customWidth="1"/>
    <col min="8" max="8" width="6.625" style="3" customWidth="1"/>
    <col min="9" max="9" width="14.375" style="3" bestFit="1" customWidth="1"/>
    <col min="10" max="10" width="6.625" style="3" bestFit="1" customWidth="1"/>
    <col min="11" max="11" width="5.50390625" style="3" customWidth="1"/>
    <col min="12" max="12" width="5.50390625" style="3" bestFit="1" customWidth="1"/>
    <col min="13" max="13" width="5.625" style="3" customWidth="1"/>
    <col min="14" max="14" width="18.375" style="3" bestFit="1" customWidth="1"/>
    <col min="15" max="15" width="6.75390625" style="3" customWidth="1"/>
    <col min="16" max="16" width="6.00390625" style="3" bestFit="1" customWidth="1"/>
    <col min="17" max="17" width="7.00390625" style="3" customWidth="1"/>
    <col min="18" max="18" width="4.25390625" style="3" bestFit="1" customWidth="1"/>
    <col min="19" max="16384" width="24.875" style="3" customWidth="1"/>
  </cols>
  <sheetData>
    <row r="1" spans="1:18" s="1" customFormat="1" ht="17.25">
      <c r="A1" s="241" t="s">
        <v>132</v>
      </c>
      <c r="B1" s="241"/>
      <c r="C1" s="241"/>
      <c r="D1" s="241"/>
      <c r="E1" s="241"/>
      <c r="F1" s="241"/>
      <c r="G1" s="241"/>
      <c r="H1" s="241"/>
      <c r="I1" s="241"/>
      <c r="J1" s="241"/>
      <c r="K1" s="241"/>
      <c r="L1" s="241"/>
      <c r="M1" s="241"/>
      <c r="N1" s="241"/>
      <c r="O1" s="241"/>
      <c r="P1" s="241"/>
      <c r="Q1" s="241"/>
      <c r="R1" s="241"/>
    </row>
    <row r="2" spans="1:18" s="1" customFormat="1" ht="18" thickBot="1">
      <c r="A2" s="244"/>
      <c r="B2" s="244"/>
      <c r="C2" s="244"/>
      <c r="D2" s="244"/>
      <c r="E2" s="244"/>
      <c r="F2" s="244"/>
      <c r="G2" s="244"/>
      <c r="H2" s="244"/>
      <c r="I2" s="244"/>
      <c r="J2" s="244"/>
      <c r="K2" s="244"/>
      <c r="L2" s="244"/>
      <c r="M2" s="244"/>
      <c r="N2" s="244"/>
      <c r="O2" s="244"/>
      <c r="P2" s="244"/>
      <c r="Q2" s="244"/>
      <c r="R2" s="244"/>
    </row>
    <row r="3" spans="1:18" ht="19.5" thickBot="1">
      <c r="A3" s="2" t="s">
        <v>0</v>
      </c>
      <c r="B3" s="271" t="s">
        <v>608</v>
      </c>
      <c r="C3" s="272"/>
      <c r="D3" s="272"/>
      <c r="E3" s="272"/>
      <c r="F3" s="272"/>
      <c r="G3" s="272"/>
      <c r="H3" s="273"/>
      <c r="I3" s="279" t="s">
        <v>1</v>
      </c>
      <c r="J3" s="280"/>
      <c r="K3" s="280"/>
      <c r="L3" s="280"/>
      <c r="M3" s="280"/>
      <c r="N3" s="280"/>
      <c r="O3" s="280"/>
      <c r="P3" s="280"/>
      <c r="Q3" s="280"/>
      <c r="R3" s="281"/>
    </row>
    <row r="4" spans="1:18" ht="19.5" thickBot="1">
      <c r="A4" s="4" t="s">
        <v>2</v>
      </c>
      <c r="B4" s="282" t="s">
        <v>108</v>
      </c>
      <c r="C4" s="283"/>
      <c r="D4" s="283"/>
      <c r="E4" s="283"/>
      <c r="F4" s="283"/>
      <c r="G4" s="283"/>
      <c r="H4" s="284"/>
      <c r="I4" s="5" t="s">
        <v>3</v>
      </c>
      <c r="J4" s="244"/>
      <c r="K4" s="244"/>
      <c r="L4" s="244"/>
      <c r="M4" s="244"/>
      <c r="N4" s="244"/>
      <c r="O4" s="244"/>
      <c r="P4" s="244"/>
      <c r="Q4" s="244"/>
      <c r="R4" s="245"/>
    </row>
    <row r="5" spans="1:18" ht="19.5" thickBot="1">
      <c r="A5" s="271" t="s">
        <v>4</v>
      </c>
      <c r="B5" s="273"/>
      <c r="C5" s="271" t="s">
        <v>609</v>
      </c>
      <c r="D5" s="272"/>
      <c r="E5" s="272"/>
      <c r="F5" s="272"/>
      <c r="G5" s="272"/>
      <c r="H5" s="272"/>
      <c r="I5" s="272"/>
      <c r="J5" s="272"/>
      <c r="K5" s="272"/>
      <c r="L5" s="272"/>
      <c r="M5" s="272"/>
      <c r="N5" s="272"/>
      <c r="O5" s="272"/>
      <c r="P5" s="272"/>
      <c r="Q5" s="272"/>
      <c r="R5" s="273"/>
    </row>
    <row r="6" spans="1:18" ht="17.25">
      <c r="A6" s="253" t="s">
        <v>5</v>
      </c>
      <c r="B6" s="254"/>
      <c r="C6" s="6"/>
      <c r="D6" s="7"/>
      <c r="E6" s="8"/>
      <c r="F6" s="9" t="s">
        <v>6</v>
      </c>
      <c r="G6" s="266"/>
      <c r="H6" s="268"/>
      <c r="I6" s="9" t="s">
        <v>7</v>
      </c>
      <c r="J6" s="10"/>
      <c r="K6" s="12"/>
      <c r="L6" s="12"/>
      <c r="M6" s="11"/>
      <c r="N6" s="9" t="s">
        <v>8</v>
      </c>
      <c r="O6" s="10"/>
      <c r="P6" s="12"/>
      <c r="Q6" s="12"/>
      <c r="R6" s="11"/>
    </row>
    <row r="7" spans="1:18" ht="17.25">
      <c r="A7" s="248" t="s">
        <v>9</v>
      </c>
      <c r="B7" s="249"/>
      <c r="C7" s="233">
        <v>45</v>
      </c>
      <c r="D7" s="249"/>
      <c r="E7" s="13" t="s">
        <v>10</v>
      </c>
      <c r="F7" s="14" t="s">
        <v>11</v>
      </c>
      <c r="G7" s="285" t="s">
        <v>153</v>
      </c>
      <c r="H7" s="286"/>
      <c r="I7" s="14" t="s">
        <v>12</v>
      </c>
      <c r="J7" s="233" t="s">
        <v>142</v>
      </c>
      <c r="K7" s="287"/>
      <c r="L7" s="287"/>
      <c r="M7" s="288"/>
      <c r="N7" s="14" t="s">
        <v>13</v>
      </c>
      <c r="O7" s="289" t="s">
        <v>610</v>
      </c>
      <c r="P7" s="290"/>
      <c r="Q7" s="290"/>
      <c r="R7" s="291"/>
    </row>
    <row r="8" spans="1:18" ht="35.25" customHeight="1">
      <c r="A8" s="248" t="s">
        <v>122</v>
      </c>
      <c r="B8" s="249"/>
      <c r="C8" s="233">
        <v>55</v>
      </c>
      <c r="D8" s="276"/>
      <c r="E8" s="13" t="s">
        <v>10</v>
      </c>
      <c r="F8" s="14" t="s">
        <v>134</v>
      </c>
      <c r="G8" s="15">
        <v>2</v>
      </c>
      <c r="H8" s="13" t="s">
        <v>10</v>
      </c>
      <c r="I8" s="14" t="s">
        <v>15</v>
      </c>
      <c r="J8" s="15"/>
      <c r="K8" s="15" t="s">
        <v>16</v>
      </c>
      <c r="L8" s="15"/>
      <c r="M8" s="13" t="s">
        <v>17</v>
      </c>
      <c r="N8" s="14" t="s">
        <v>18</v>
      </c>
      <c r="O8" s="15"/>
      <c r="P8" s="15" t="s">
        <v>19</v>
      </c>
      <c r="Q8" s="15"/>
      <c r="R8" s="13" t="s">
        <v>20</v>
      </c>
    </row>
    <row r="9" spans="1:18" ht="18" thickBot="1">
      <c r="A9" s="248" t="s">
        <v>21</v>
      </c>
      <c r="B9" s="249"/>
      <c r="C9" s="233">
        <v>7</v>
      </c>
      <c r="D9" s="249"/>
      <c r="E9" s="13" t="s">
        <v>22</v>
      </c>
      <c r="F9" s="14" t="s">
        <v>23</v>
      </c>
      <c r="G9" s="15">
        <v>100</v>
      </c>
      <c r="H9" s="13" t="s">
        <v>24</v>
      </c>
      <c r="I9" s="17"/>
      <c r="J9" s="18"/>
      <c r="K9" s="18" t="s">
        <v>16</v>
      </c>
      <c r="L9" s="18"/>
      <c r="M9" s="19" t="s">
        <v>17</v>
      </c>
      <c r="N9" s="14"/>
      <c r="O9" s="15"/>
      <c r="P9" s="15" t="s">
        <v>19</v>
      </c>
      <c r="Q9" s="15"/>
      <c r="R9" s="13" t="s">
        <v>20</v>
      </c>
    </row>
    <row r="10" spans="1:18" ht="18" thickBot="1">
      <c r="A10" s="248" t="s">
        <v>28</v>
      </c>
      <c r="B10" s="249"/>
      <c r="C10" s="233">
        <v>195</v>
      </c>
      <c r="D10" s="249"/>
      <c r="E10" s="13" t="s">
        <v>29</v>
      </c>
      <c r="F10" s="36" t="s">
        <v>30</v>
      </c>
      <c r="G10" s="37">
        <v>0.85</v>
      </c>
      <c r="H10" s="38"/>
      <c r="I10" s="9" t="s">
        <v>31</v>
      </c>
      <c r="J10" s="10"/>
      <c r="K10" s="12"/>
      <c r="L10" s="12"/>
      <c r="M10" s="11"/>
      <c r="N10" s="17" t="s">
        <v>32</v>
      </c>
      <c r="O10" s="255">
        <v>0</v>
      </c>
      <c r="P10" s="270"/>
      <c r="Q10" s="274" t="s">
        <v>33</v>
      </c>
      <c r="R10" s="275"/>
    </row>
    <row r="11" spans="1:18" ht="18" thickBot="1">
      <c r="A11" s="248" t="s">
        <v>34</v>
      </c>
      <c r="B11" s="249"/>
      <c r="C11" s="233" t="s">
        <v>148</v>
      </c>
      <c r="D11" s="249"/>
      <c r="E11" s="13"/>
      <c r="F11" s="39" t="s">
        <v>125</v>
      </c>
      <c r="G11" s="40">
        <v>13</v>
      </c>
      <c r="H11" s="41" t="s">
        <v>10</v>
      </c>
      <c r="I11" s="17" t="s">
        <v>36</v>
      </c>
      <c r="J11" s="255"/>
      <c r="K11" s="269"/>
      <c r="L11" s="270"/>
      <c r="M11" s="18" t="s">
        <v>37</v>
      </c>
      <c r="N11" s="9" t="s">
        <v>38</v>
      </c>
      <c r="O11" s="266" t="s">
        <v>39</v>
      </c>
      <c r="P11" s="267"/>
      <c r="Q11" s="267"/>
      <c r="R11" s="268"/>
    </row>
    <row r="12" spans="1:18" ht="17.25">
      <c r="A12" s="248" t="s">
        <v>40</v>
      </c>
      <c r="B12" s="249"/>
      <c r="C12" s="310">
        <v>0.0035</v>
      </c>
      <c r="D12" s="311"/>
      <c r="E12" s="13" t="s">
        <v>41</v>
      </c>
      <c r="F12" s="9" t="s">
        <v>35</v>
      </c>
      <c r="G12" s="21"/>
      <c r="H12" s="8"/>
      <c r="I12" s="9" t="s">
        <v>44</v>
      </c>
      <c r="J12" s="10"/>
      <c r="K12" s="12"/>
      <c r="L12" s="12"/>
      <c r="M12" s="11"/>
      <c r="N12" s="14" t="s">
        <v>45</v>
      </c>
      <c r="O12" s="235" t="s">
        <v>140</v>
      </c>
      <c r="P12" s="265"/>
      <c r="Q12" s="265"/>
      <c r="R12" s="236"/>
    </row>
    <row r="13" spans="1:18" ht="17.25">
      <c r="A13" s="248" t="s">
        <v>131</v>
      </c>
      <c r="B13" s="249"/>
      <c r="C13" s="15">
        <v>8.477</v>
      </c>
      <c r="D13" s="15">
        <v>3.513</v>
      </c>
      <c r="E13" s="13" t="s">
        <v>43</v>
      </c>
      <c r="F13" s="14" t="s">
        <v>42</v>
      </c>
      <c r="G13" s="15">
        <v>3.12</v>
      </c>
      <c r="H13" s="13" t="s">
        <v>43</v>
      </c>
      <c r="I13" s="14" t="s">
        <v>48</v>
      </c>
      <c r="J13" s="235" t="s">
        <v>143</v>
      </c>
      <c r="K13" s="263"/>
      <c r="L13" s="263"/>
      <c r="M13" s="264"/>
      <c r="N13" s="14" t="s">
        <v>49</v>
      </c>
      <c r="O13" s="235" t="s">
        <v>140</v>
      </c>
      <c r="P13" s="265"/>
      <c r="Q13" s="265"/>
      <c r="R13" s="236"/>
    </row>
    <row r="14" spans="1:19" ht="34.5" customHeight="1">
      <c r="A14" s="248" t="s">
        <v>50</v>
      </c>
      <c r="B14" s="249"/>
      <c r="C14" s="233" t="s">
        <v>611</v>
      </c>
      <c r="D14" s="249"/>
      <c r="E14" s="13"/>
      <c r="F14" s="14" t="s">
        <v>46</v>
      </c>
      <c r="G14" s="15">
        <v>150</v>
      </c>
      <c r="H14" s="13" t="s">
        <v>24</v>
      </c>
      <c r="I14" s="14" t="s">
        <v>52</v>
      </c>
      <c r="J14" s="235" t="s">
        <v>113</v>
      </c>
      <c r="K14" s="263"/>
      <c r="L14" s="263"/>
      <c r="M14" s="264"/>
      <c r="N14" s="14" t="s">
        <v>53</v>
      </c>
      <c r="O14" s="235" t="s">
        <v>140</v>
      </c>
      <c r="P14" s="265"/>
      <c r="Q14" s="265"/>
      <c r="R14" s="236"/>
      <c r="S14" s="1"/>
    </row>
    <row r="15" spans="1:18" ht="17.25" customHeight="1">
      <c r="A15" s="248" t="s">
        <v>54</v>
      </c>
      <c r="B15" s="249"/>
      <c r="C15" s="233"/>
      <c r="D15" s="249"/>
      <c r="E15" s="13" t="s">
        <v>33</v>
      </c>
      <c r="F15" s="14" t="s">
        <v>51</v>
      </c>
      <c r="G15" s="15" t="s">
        <v>139</v>
      </c>
      <c r="H15" s="13"/>
      <c r="I15" s="14" t="s">
        <v>57</v>
      </c>
      <c r="J15" s="235" t="s">
        <v>113</v>
      </c>
      <c r="K15" s="263"/>
      <c r="L15" s="263"/>
      <c r="M15" s="264"/>
      <c r="N15" s="14" t="s">
        <v>58</v>
      </c>
      <c r="O15" s="235" t="s">
        <v>113</v>
      </c>
      <c r="P15" s="265"/>
      <c r="Q15" s="265"/>
      <c r="R15" s="236"/>
    </row>
    <row r="16" spans="1:18" ht="18" customHeight="1" thickBot="1">
      <c r="A16" s="277" t="s">
        <v>59</v>
      </c>
      <c r="B16" s="270"/>
      <c r="C16" s="255"/>
      <c r="D16" s="270"/>
      <c r="E16" s="19" t="s">
        <v>10</v>
      </c>
      <c r="F16" s="14" t="s">
        <v>55</v>
      </c>
      <c r="G16" s="15">
        <v>35</v>
      </c>
      <c r="H16" s="13" t="s">
        <v>56</v>
      </c>
      <c r="I16" s="17" t="s">
        <v>61</v>
      </c>
      <c r="J16" s="255"/>
      <c r="K16" s="256"/>
      <c r="L16" s="256"/>
      <c r="M16" s="257"/>
      <c r="N16" s="14"/>
      <c r="O16" s="233"/>
      <c r="P16" s="258"/>
      <c r="Q16" s="258"/>
      <c r="R16" s="234"/>
    </row>
    <row r="17" spans="1:18" ht="20.25" customHeight="1" thickBot="1">
      <c r="A17" s="253" t="s">
        <v>62</v>
      </c>
      <c r="B17" s="254"/>
      <c r="C17" s="6"/>
      <c r="D17" s="7"/>
      <c r="E17" s="8"/>
      <c r="F17" s="14" t="s">
        <v>126</v>
      </c>
      <c r="G17" s="32" t="s">
        <v>113</v>
      </c>
      <c r="H17" s="13"/>
      <c r="I17" s="9" t="s">
        <v>64</v>
      </c>
      <c r="J17" s="266" t="s">
        <v>65</v>
      </c>
      <c r="K17" s="268"/>
      <c r="L17" s="253" t="s">
        <v>66</v>
      </c>
      <c r="M17" s="259"/>
      <c r="N17" s="31"/>
      <c r="O17" s="260"/>
      <c r="P17" s="261"/>
      <c r="Q17" s="261"/>
      <c r="R17" s="262"/>
    </row>
    <row r="18" spans="1:18" ht="17.25">
      <c r="A18" s="248" t="s">
        <v>67</v>
      </c>
      <c r="B18" s="249"/>
      <c r="C18" s="233">
        <v>29.6</v>
      </c>
      <c r="D18" s="249"/>
      <c r="E18" s="13" t="s">
        <v>43</v>
      </c>
      <c r="F18" s="14" t="s">
        <v>63</v>
      </c>
      <c r="G18" s="32" t="s">
        <v>113</v>
      </c>
      <c r="H18" s="13"/>
      <c r="I18" s="14" t="s">
        <v>127</v>
      </c>
      <c r="J18" s="235" t="s">
        <v>113</v>
      </c>
      <c r="K18" s="236"/>
      <c r="L18" s="250" t="s">
        <v>71</v>
      </c>
      <c r="M18" s="251"/>
      <c r="N18" s="251"/>
      <c r="O18" s="251"/>
      <c r="P18" s="251"/>
      <c r="Q18" s="251"/>
      <c r="R18" s="252"/>
    </row>
    <row r="19" spans="1:18" ht="17.25">
      <c r="A19" s="248" t="s">
        <v>72</v>
      </c>
      <c r="B19" s="249"/>
      <c r="C19" s="233">
        <v>28.7</v>
      </c>
      <c r="D19" s="249"/>
      <c r="E19" s="13" t="s">
        <v>73</v>
      </c>
      <c r="F19" s="14" t="s">
        <v>69</v>
      </c>
      <c r="G19" s="15">
        <v>0.85</v>
      </c>
      <c r="H19" s="13"/>
      <c r="I19" s="14" t="s">
        <v>70</v>
      </c>
      <c r="J19" s="235" t="s">
        <v>113</v>
      </c>
      <c r="K19" s="236"/>
      <c r="L19" s="237" t="s">
        <v>612</v>
      </c>
      <c r="M19" s="238"/>
      <c r="N19" s="238"/>
      <c r="O19" s="238"/>
      <c r="P19" s="238"/>
      <c r="Q19" s="238"/>
      <c r="R19" s="239"/>
    </row>
    <row r="20" spans="1:18" ht="18" thickBot="1">
      <c r="A20" s="248" t="s">
        <v>76</v>
      </c>
      <c r="B20" s="249"/>
      <c r="C20" s="233">
        <v>30.5</v>
      </c>
      <c r="D20" s="249"/>
      <c r="E20" s="13"/>
      <c r="F20" s="33" t="s">
        <v>124</v>
      </c>
      <c r="G20" s="34">
        <v>1500</v>
      </c>
      <c r="H20" s="35" t="s">
        <v>137</v>
      </c>
      <c r="I20" s="14" t="s">
        <v>75</v>
      </c>
      <c r="J20" s="235" t="s">
        <v>113</v>
      </c>
      <c r="K20" s="236"/>
      <c r="L20" s="240"/>
      <c r="M20" s="241"/>
      <c r="N20" s="241"/>
      <c r="O20" s="241"/>
      <c r="P20" s="241"/>
      <c r="Q20" s="241"/>
      <c r="R20" s="242"/>
    </row>
    <row r="21" spans="1:18" ht="17.25" customHeight="1">
      <c r="A21" s="248" t="s">
        <v>79</v>
      </c>
      <c r="B21" s="249"/>
      <c r="C21" s="233">
        <v>0.41</v>
      </c>
      <c r="D21" s="249"/>
      <c r="E21" s="13"/>
      <c r="F21" s="9" t="s">
        <v>77</v>
      </c>
      <c r="G21" s="21"/>
      <c r="H21" s="8"/>
      <c r="I21" s="14" t="s">
        <v>78</v>
      </c>
      <c r="J21" s="235" t="s">
        <v>113</v>
      </c>
      <c r="K21" s="236"/>
      <c r="L21" s="240"/>
      <c r="M21" s="241"/>
      <c r="N21" s="241"/>
      <c r="O21" s="241"/>
      <c r="P21" s="241"/>
      <c r="Q21" s="241"/>
      <c r="R21" s="242"/>
    </row>
    <row r="22" spans="1:18" ht="17.25" customHeight="1">
      <c r="A22" s="248" t="s">
        <v>81</v>
      </c>
      <c r="B22" s="249"/>
      <c r="C22" s="233">
        <v>2</v>
      </c>
      <c r="D22" s="249"/>
      <c r="E22" s="13" t="s">
        <v>82</v>
      </c>
      <c r="F22" s="14" t="s">
        <v>51</v>
      </c>
      <c r="G22" s="233" t="s">
        <v>141</v>
      </c>
      <c r="H22" s="234"/>
      <c r="I22" s="14" t="s">
        <v>80</v>
      </c>
      <c r="J22" s="235" t="s">
        <v>113</v>
      </c>
      <c r="K22" s="236"/>
      <c r="L22" s="240"/>
      <c r="M22" s="241"/>
      <c r="N22" s="241"/>
      <c r="O22" s="241"/>
      <c r="P22" s="241"/>
      <c r="Q22" s="241"/>
      <c r="R22" s="242"/>
    </row>
    <row r="23" spans="1:18" ht="17.25">
      <c r="A23" s="248" t="s">
        <v>84</v>
      </c>
      <c r="B23" s="249"/>
      <c r="C23" s="233">
        <v>10</v>
      </c>
      <c r="D23" s="249"/>
      <c r="E23" s="13" t="s">
        <v>82</v>
      </c>
      <c r="F23" s="3" t="s">
        <v>123</v>
      </c>
      <c r="H23" s="3" t="s">
        <v>43</v>
      </c>
      <c r="I23" s="14" t="s">
        <v>83</v>
      </c>
      <c r="J23" s="235" t="s">
        <v>113</v>
      </c>
      <c r="K23" s="236"/>
      <c r="L23" s="240"/>
      <c r="M23" s="241"/>
      <c r="N23" s="241"/>
      <c r="O23" s="241"/>
      <c r="P23" s="241"/>
      <c r="Q23" s="241"/>
      <c r="R23" s="242"/>
    </row>
    <row r="24" spans="1:18" ht="17.25">
      <c r="A24" s="248" t="s">
        <v>88</v>
      </c>
      <c r="B24" s="249"/>
      <c r="C24" s="233">
        <v>0.97</v>
      </c>
      <c r="D24" s="249"/>
      <c r="E24" s="13"/>
      <c r="F24" s="14" t="s">
        <v>72</v>
      </c>
      <c r="G24" s="15">
        <v>1.87</v>
      </c>
      <c r="H24" s="13" t="s">
        <v>73</v>
      </c>
      <c r="I24" s="14" t="s">
        <v>87</v>
      </c>
      <c r="J24" s="235" t="s">
        <v>113</v>
      </c>
      <c r="K24" s="236"/>
      <c r="L24" s="240"/>
      <c r="M24" s="241"/>
      <c r="N24" s="241"/>
      <c r="O24" s="241"/>
      <c r="P24" s="241"/>
      <c r="Q24" s="241"/>
      <c r="R24" s="242"/>
    </row>
    <row r="25" spans="1:18" ht="17.25">
      <c r="A25" s="248" t="s">
        <v>91</v>
      </c>
      <c r="B25" s="249"/>
      <c r="C25" s="233">
        <v>1.16</v>
      </c>
      <c r="D25" s="249"/>
      <c r="E25" s="13"/>
      <c r="F25" s="14" t="s">
        <v>86</v>
      </c>
      <c r="G25" s="15"/>
      <c r="H25" s="13"/>
      <c r="I25" s="14" t="s">
        <v>90</v>
      </c>
      <c r="J25" s="235" t="s">
        <v>113</v>
      </c>
      <c r="K25" s="236"/>
      <c r="L25" s="240"/>
      <c r="M25" s="241"/>
      <c r="N25" s="241"/>
      <c r="O25" s="241"/>
      <c r="P25" s="241"/>
      <c r="Q25" s="241"/>
      <c r="R25" s="242"/>
    </row>
    <row r="26" spans="1:18" ht="17.25" customHeight="1">
      <c r="A26" s="248" t="s">
        <v>93</v>
      </c>
      <c r="B26" s="249"/>
      <c r="C26" s="233"/>
      <c r="D26" s="249"/>
      <c r="E26" s="13"/>
      <c r="F26" s="14" t="s">
        <v>89</v>
      </c>
      <c r="G26" s="15">
        <v>5.8</v>
      </c>
      <c r="H26" s="13" t="s">
        <v>43</v>
      </c>
      <c r="I26" s="14" t="s">
        <v>92</v>
      </c>
      <c r="J26" s="235" t="s">
        <v>113</v>
      </c>
      <c r="K26" s="236"/>
      <c r="L26" s="240"/>
      <c r="M26" s="241"/>
      <c r="N26" s="241"/>
      <c r="O26" s="241"/>
      <c r="P26" s="241"/>
      <c r="Q26" s="241"/>
      <c r="R26" s="242"/>
    </row>
    <row r="27" spans="1:18" ht="18" customHeight="1" thickBot="1">
      <c r="A27" s="246" t="s">
        <v>129</v>
      </c>
      <c r="B27" s="247"/>
      <c r="C27" s="278"/>
      <c r="D27" s="247"/>
      <c r="E27" s="13" t="s">
        <v>10</v>
      </c>
      <c r="F27" s="17" t="s">
        <v>74</v>
      </c>
      <c r="G27" s="18"/>
      <c r="H27" s="19" t="s">
        <v>10</v>
      </c>
      <c r="I27" s="14" t="s">
        <v>94</v>
      </c>
      <c r="J27" s="235" t="s">
        <v>113</v>
      </c>
      <c r="K27" s="236"/>
      <c r="L27" s="240"/>
      <c r="M27" s="241"/>
      <c r="N27" s="241"/>
      <c r="O27" s="241"/>
      <c r="P27" s="241"/>
      <c r="Q27" s="241"/>
      <c r="R27" s="242"/>
    </row>
    <row r="28" spans="1:18" ht="18" customHeight="1" thickBot="1">
      <c r="A28" s="246" t="s">
        <v>130</v>
      </c>
      <c r="B28" s="247"/>
      <c r="C28" s="294"/>
      <c r="D28" s="295"/>
      <c r="E28" s="3" t="s">
        <v>10</v>
      </c>
      <c r="F28" s="9" t="s">
        <v>95</v>
      </c>
      <c r="G28" s="21"/>
      <c r="H28" s="8"/>
      <c r="I28" s="14" t="s">
        <v>121</v>
      </c>
      <c r="J28" s="235" t="s">
        <v>113</v>
      </c>
      <c r="K28" s="236"/>
      <c r="L28" s="240"/>
      <c r="M28" s="241"/>
      <c r="N28" s="241"/>
      <c r="O28" s="241"/>
      <c r="P28" s="241"/>
      <c r="Q28" s="241"/>
      <c r="R28" s="242"/>
    </row>
    <row r="29" spans="1:18" ht="18" customHeight="1" thickBot="1">
      <c r="A29" s="24" t="s">
        <v>96</v>
      </c>
      <c r="B29" s="25" t="s">
        <v>51</v>
      </c>
      <c r="C29" s="25" t="s">
        <v>97</v>
      </c>
      <c r="D29" s="292" t="s">
        <v>98</v>
      </c>
      <c r="E29" s="293"/>
      <c r="F29" s="14" t="s">
        <v>51</v>
      </c>
      <c r="G29" s="233"/>
      <c r="H29" s="234"/>
      <c r="I29" s="14" t="s">
        <v>128</v>
      </c>
      <c r="J29" s="235" t="s">
        <v>113</v>
      </c>
      <c r="K29" s="236"/>
      <c r="L29" s="240"/>
      <c r="M29" s="241"/>
      <c r="N29" s="241"/>
      <c r="O29" s="241"/>
      <c r="P29" s="241"/>
      <c r="Q29" s="241"/>
      <c r="R29" s="242"/>
    </row>
    <row r="30" spans="1:18" ht="17.25">
      <c r="A30" s="26" t="s">
        <v>613</v>
      </c>
      <c r="B30" s="21" t="s">
        <v>146</v>
      </c>
      <c r="C30" s="21">
        <v>4.2</v>
      </c>
      <c r="D30" s="10">
        <v>35</v>
      </c>
      <c r="E30" s="11"/>
      <c r="F30" s="3" t="s">
        <v>123</v>
      </c>
      <c r="H30" s="3" t="s">
        <v>43</v>
      </c>
      <c r="I30" s="14"/>
      <c r="J30" s="233"/>
      <c r="K30" s="234"/>
      <c r="L30" s="240"/>
      <c r="M30" s="241"/>
      <c r="N30" s="241"/>
      <c r="O30" s="241"/>
      <c r="P30" s="241"/>
      <c r="Q30" s="241"/>
      <c r="R30" s="242"/>
    </row>
    <row r="31" spans="1:18" ht="17.25">
      <c r="A31" s="14" t="s">
        <v>156</v>
      </c>
      <c r="B31" s="15" t="s">
        <v>146</v>
      </c>
      <c r="C31" s="15">
        <v>4.1</v>
      </c>
      <c r="D31" s="1">
        <v>35</v>
      </c>
      <c r="E31" s="22"/>
      <c r="F31" s="14" t="s">
        <v>72</v>
      </c>
      <c r="G31" s="15">
        <v>1.87</v>
      </c>
      <c r="H31" s="13" t="s">
        <v>73</v>
      </c>
      <c r="I31" s="14" t="s">
        <v>61</v>
      </c>
      <c r="J31" s="233"/>
      <c r="K31" s="234"/>
      <c r="L31" s="240"/>
      <c r="M31" s="241"/>
      <c r="N31" s="241"/>
      <c r="O31" s="241"/>
      <c r="P31" s="241"/>
      <c r="Q31" s="241"/>
      <c r="R31" s="242"/>
    </row>
    <row r="32" spans="1:18" ht="17.25">
      <c r="A32" s="14" t="s">
        <v>157</v>
      </c>
      <c r="B32" s="15" t="s">
        <v>146</v>
      </c>
      <c r="C32" s="1">
        <v>4</v>
      </c>
      <c r="D32" s="16">
        <v>35</v>
      </c>
      <c r="E32" s="22"/>
      <c r="F32" s="14" t="s">
        <v>86</v>
      </c>
      <c r="G32" s="15"/>
      <c r="H32" s="13"/>
      <c r="I32" s="14"/>
      <c r="J32" s="233"/>
      <c r="K32" s="234"/>
      <c r="L32" s="240"/>
      <c r="M32" s="241"/>
      <c r="N32" s="241"/>
      <c r="O32" s="241"/>
      <c r="P32" s="241"/>
      <c r="Q32" s="241"/>
      <c r="R32" s="242"/>
    </row>
    <row r="33" spans="1:18" ht="17.25">
      <c r="A33" s="14" t="s">
        <v>158</v>
      </c>
      <c r="B33" s="15" t="s">
        <v>146</v>
      </c>
      <c r="C33" s="15">
        <v>4</v>
      </c>
      <c r="D33" s="16">
        <v>36</v>
      </c>
      <c r="E33" s="22"/>
      <c r="F33" s="14" t="s">
        <v>89</v>
      </c>
      <c r="G33" s="15">
        <v>5.8</v>
      </c>
      <c r="H33" s="13" t="s">
        <v>43</v>
      </c>
      <c r="I33" s="14"/>
      <c r="J33" s="233"/>
      <c r="K33" s="234"/>
      <c r="L33" s="240"/>
      <c r="M33" s="241"/>
      <c r="N33" s="241"/>
      <c r="O33" s="241"/>
      <c r="P33" s="241"/>
      <c r="Q33" s="241"/>
      <c r="R33" s="242"/>
    </row>
    <row r="34" spans="1:18" ht="18" thickBot="1">
      <c r="A34" s="17" t="s">
        <v>614</v>
      </c>
      <c r="B34" s="18" t="s">
        <v>146</v>
      </c>
      <c r="C34" s="18">
        <v>3.9</v>
      </c>
      <c r="D34" s="20">
        <v>36</v>
      </c>
      <c r="E34" s="23"/>
      <c r="F34" s="17" t="s">
        <v>74</v>
      </c>
      <c r="G34" s="18"/>
      <c r="H34" s="19" t="s">
        <v>10</v>
      </c>
      <c r="I34" s="17" t="s">
        <v>100</v>
      </c>
      <c r="J34" s="18"/>
      <c r="K34" s="19" t="s">
        <v>10</v>
      </c>
      <c r="L34" s="243"/>
      <c r="M34" s="244"/>
      <c r="N34" s="244"/>
      <c r="O34" s="244"/>
      <c r="P34" s="244"/>
      <c r="Q34" s="244"/>
      <c r="R34" s="245"/>
    </row>
    <row r="35" ht="34.5">
      <c r="F35" s="3" t="s">
        <v>615</v>
      </c>
    </row>
    <row r="36" ht="15" customHeight="1"/>
    <row r="38" spans="7:18" ht="17.25">
      <c r="G38" s="1"/>
      <c r="M38" s="27"/>
      <c r="N38" s="27"/>
      <c r="O38" s="1"/>
      <c r="P38" s="1"/>
      <c r="Q38" s="1"/>
      <c r="R38" s="1"/>
    </row>
  </sheetData>
  <sheetProtection/>
  <mergeCells count="91">
    <mergeCell ref="J30:K30"/>
    <mergeCell ref="J31:K31"/>
    <mergeCell ref="J32:K32"/>
    <mergeCell ref="J33:K33"/>
    <mergeCell ref="A28:B28"/>
    <mergeCell ref="C28:D28"/>
    <mergeCell ref="J28:K28"/>
    <mergeCell ref="D29:E29"/>
    <mergeCell ref="G29:H29"/>
    <mergeCell ref="J29:K29"/>
    <mergeCell ref="A26:B26"/>
    <mergeCell ref="C26:D26"/>
    <mergeCell ref="J26:K26"/>
    <mergeCell ref="A27:B27"/>
    <mergeCell ref="C27:D27"/>
    <mergeCell ref="J27:K27"/>
    <mergeCell ref="A24:B24"/>
    <mergeCell ref="C24:D24"/>
    <mergeCell ref="J24:K24"/>
    <mergeCell ref="A25:B25"/>
    <mergeCell ref="C25:D25"/>
    <mergeCell ref="J25:K25"/>
    <mergeCell ref="A22:B22"/>
    <mergeCell ref="C22:D22"/>
    <mergeCell ref="G22:H22"/>
    <mergeCell ref="J22:K22"/>
    <mergeCell ref="A23:B23"/>
    <mergeCell ref="C23:D23"/>
    <mergeCell ref="J23:K23"/>
    <mergeCell ref="A19:B19"/>
    <mergeCell ref="C19:D19"/>
    <mergeCell ref="J19:K19"/>
    <mergeCell ref="L19:R34"/>
    <mergeCell ref="A20:B20"/>
    <mergeCell ref="C20:D20"/>
    <mergeCell ref="J20:K20"/>
    <mergeCell ref="A21:B21"/>
    <mergeCell ref="C21:D21"/>
    <mergeCell ref="J21:K21"/>
    <mergeCell ref="A17:B17"/>
    <mergeCell ref="J17:K17"/>
    <mergeCell ref="L17:M17"/>
    <mergeCell ref="O17:R17"/>
    <mergeCell ref="A18:B18"/>
    <mergeCell ref="C18:D18"/>
    <mergeCell ref="J18:K18"/>
    <mergeCell ref="L18:R18"/>
    <mergeCell ref="A15:B15"/>
    <mergeCell ref="C15:D15"/>
    <mergeCell ref="J15:M15"/>
    <mergeCell ref="O15:R15"/>
    <mergeCell ref="A16:B16"/>
    <mergeCell ref="C16:D16"/>
    <mergeCell ref="J16:M16"/>
    <mergeCell ref="O16:R16"/>
    <mergeCell ref="A13:B13"/>
    <mergeCell ref="J13:M13"/>
    <mergeCell ref="O13:R13"/>
    <mergeCell ref="A14:B14"/>
    <mergeCell ref="C14:D14"/>
    <mergeCell ref="J14:M14"/>
    <mergeCell ref="O14:R14"/>
    <mergeCell ref="A11:B11"/>
    <mergeCell ref="C11:D11"/>
    <mergeCell ref="J11:L11"/>
    <mergeCell ref="O11:R11"/>
    <mergeCell ref="A12:B12"/>
    <mergeCell ref="C12:D12"/>
    <mergeCell ref="O12:R12"/>
    <mergeCell ref="O7:R7"/>
    <mergeCell ref="A8:B8"/>
    <mergeCell ref="C8:D8"/>
    <mergeCell ref="A9:B9"/>
    <mergeCell ref="C9:D9"/>
    <mergeCell ref="A10:B10"/>
    <mergeCell ref="C10:D10"/>
    <mergeCell ref="O10:P10"/>
    <mergeCell ref="Q10:R10"/>
    <mergeCell ref="A6:B6"/>
    <mergeCell ref="G6:H6"/>
    <mergeCell ref="A7:B7"/>
    <mergeCell ref="C7:D7"/>
    <mergeCell ref="G7:H7"/>
    <mergeCell ref="J7:M7"/>
    <mergeCell ref="A1:R2"/>
    <mergeCell ref="B3:H3"/>
    <mergeCell ref="I3:R3"/>
    <mergeCell ref="B4:H4"/>
    <mergeCell ref="J4:R4"/>
    <mergeCell ref="A5:B5"/>
    <mergeCell ref="C5:R5"/>
  </mergeCells>
  <dataValidations count="4">
    <dataValidation type="list" allowBlank="1" showInputMessage="1" showErrorMessage="1" sqref="O17:R17">
      <formula1>question3</formula1>
    </dataValidation>
    <dataValidation type="list" allowBlank="1" showInputMessage="1" showErrorMessage="1" sqref="G17:G18 O12:R15 J18:J29 J14:M15">
      <formula1>question1</formula1>
    </dataValidation>
    <dataValidation type="list" allowBlank="1" showInputMessage="1" showErrorMessage="1" sqref="B4:H4">
      <formula1>question2</formula1>
    </dataValidation>
    <dataValidation type="list" allowBlank="1" showInputMessage="1" showErrorMessage="1" sqref="J13:M13">
      <formula1>question4</formula1>
    </dataValidation>
  </dataValidation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S38"/>
  <sheetViews>
    <sheetView zoomScale="80" zoomScaleNormal="80" zoomScalePageLayoutView="0" workbookViewId="0" topLeftCell="A5">
      <selection activeCell="O7" sqref="O7:R7"/>
    </sheetView>
  </sheetViews>
  <sheetFormatPr defaultColWidth="24.875" defaultRowHeight="13.5"/>
  <cols>
    <col min="1" max="1" width="13.375" style="3" customWidth="1"/>
    <col min="2" max="2" width="13.25390625" style="3" bestFit="1" customWidth="1"/>
    <col min="3" max="3" width="12.00390625" style="3" bestFit="1" customWidth="1"/>
    <col min="4" max="4" width="9.125" style="3" bestFit="1" customWidth="1"/>
    <col min="5" max="5" width="6.625" style="3" bestFit="1" customWidth="1"/>
    <col min="6" max="6" width="21.00390625" style="3" bestFit="1" customWidth="1"/>
    <col min="7" max="7" width="10.125" style="3" customWidth="1"/>
    <col min="8" max="8" width="6.625" style="3" customWidth="1"/>
    <col min="9" max="9" width="14.375" style="3" bestFit="1" customWidth="1"/>
    <col min="10" max="10" width="6.625" style="3" bestFit="1" customWidth="1"/>
    <col min="11" max="11" width="5.50390625" style="3" customWidth="1"/>
    <col min="12" max="12" width="5.50390625" style="3" bestFit="1" customWidth="1"/>
    <col min="13" max="13" width="5.625" style="3" customWidth="1"/>
    <col min="14" max="14" width="18.375" style="3" bestFit="1" customWidth="1"/>
    <col min="15" max="15" width="6.75390625" style="3" customWidth="1"/>
    <col min="16" max="16" width="6.00390625" style="3" bestFit="1" customWidth="1"/>
    <col min="17" max="17" width="7.00390625" style="3" customWidth="1"/>
    <col min="18" max="18" width="4.25390625" style="3" bestFit="1" customWidth="1"/>
    <col min="19" max="16384" width="24.875" style="3" customWidth="1"/>
  </cols>
  <sheetData>
    <row r="1" spans="1:18" s="1" customFormat="1" ht="17.25">
      <c r="A1" s="241" t="s">
        <v>132</v>
      </c>
      <c r="B1" s="241"/>
      <c r="C1" s="241"/>
      <c r="D1" s="241"/>
      <c r="E1" s="241"/>
      <c r="F1" s="241"/>
      <c r="G1" s="241"/>
      <c r="H1" s="241"/>
      <c r="I1" s="241"/>
      <c r="J1" s="241"/>
      <c r="K1" s="241"/>
      <c r="L1" s="241"/>
      <c r="M1" s="241"/>
      <c r="N1" s="241"/>
      <c r="O1" s="241"/>
      <c r="P1" s="241"/>
      <c r="Q1" s="241"/>
      <c r="R1" s="241"/>
    </row>
    <row r="2" spans="1:18" s="1" customFormat="1" ht="18" thickBot="1">
      <c r="A2" s="244"/>
      <c r="B2" s="244"/>
      <c r="C2" s="244"/>
      <c r="D2" s="244"/>
      <c r="E2" s="244"/>
      <c r="F2" s="244"/>
      <c r="G2" s="244"/>
      <c r="H2" s="244"/>
      <c r="I2" s="244"/>
      <c r="J2" s="244"/>
      <c r="K2" s="244"/>
      <c r="L2" s="244"/>
      <c r="M2" s="244"/>
      <c r="N2" s="244"/>
      <c r="O2" s="244"/>
      <c r="P2" s="244"/>
      <c r="Q2" s="244"/>
      <c r="R2" s="244"/>
    </row>
    <row r="3" spans="1:18" ht="19.5" thickBot="1">
      <c r="A3" s="2" t="s">
        <v>0</v>
      </c>
      <c r="B3" s="271" t="s">
        <v>601</v>
      </c>
      <c r="C3" s="272"/>
      <c r="D3" s="272"/>
      <c r="E3" s="272"/>
      <c r="F3" s="272"/>
      <c r="G3" s="272"/>
      <c r="H3" s="273"/>
      <c r="I3" s="279" t="s">
        <v>1</v>
      </c>
      <c r="J3" s="280"/>
      <c r="K3" s="280"/>
      <c r="L3" s="280"/>
      <c r="M3" s="280"/>
      <c r="N3" s="280"/>
      <c r="O3" s="280"/>
      <c r="P3" s="280"/>
      <c r="Q3" s="280"/>
      <c r="R3" s="281"/>
    </row>
    <row r="4" spans="1:18" ht="19.5" thickBot="1">
      <c r="A4" s="4" t="s">
        <v>2</v>
      </c>
      <c r="B4" s="282" t="s">
        <v>166</v>
      </c>
      <c r="C4" s="283"/>
      <c r="D4" s="283"/>
      <c r="E4" s="283"/>
      <c r="F4" s="283"/>
      <c r="G4" s="283"/>
      <c r="H4" s="284"/>
      <c r="I4" s="5" t="s">
        <v>3</v>
      </c>
      <c r="J4" s="244"/>
      <c r="K4" s="244"/>
      <c r="L4" s="244"/>
      <c r="M4" s="244"/>
      <c r="N4" s="244"/>
      <c r="O4" s="244"/>
      <c r="P4" s="244"/>
      <c r="Q4" s="244"/>
      <c r="R4" s="245"/>
    </row>
    <row r="5" spans="1:18" ht="19.5" thickBot="1">
      <c r="A5" s="271" t="s">
        <v>4</v>
      </c>
      <c r="B5" s="273"/>
      <c r="C5" s="271" t="s">
        <v>602</v>
      </c>
      <c r="D5" s="272"/>
      <c r="E5" s="272"/>
      <c r="F5" s="272"/>
      <c r="G5" s="272"/>
      <c r="H5" s="272"/>
      <c r="I5" s="272"/>
      <c r="J5" s="272"/>
      <c r="K5" s="272"/>
      <c r="L5" s="272"/>
      <c r="M5" s="272"/>
      <c r="N5" s="272"/>
      <c r="O5" s="272"/>
      <c r="P5" s="272"/>
      <c r="Q5" s="272"/>
      <c r="R5" s="273"/>
    </row>
    <row r="6" spans="1:18" ht="17.25">
      <c r="A6" s="253" t="s">
        <v>5</v>
      </c>
      <c r="B6" s="254"/>
      <c r="C6" s="6"/>
      <c r="D6" s="7"/>
      <c r="E6" s="8"/>
      <c r="F6" s="9" t="s">
        <v>6</v>
      </c>
      <c r="G6" s="266"/>
      <c r="H6" s="268"/>
      <c r="I6" s="9" t="s">
        <v>425</v>
      </c>
      <c r="J6" s="10"/>
      <c r="K6" s="12"/>
      <c r="L6" s="12"/>
      <c r="M6" s="11"/>
      <c r="N6" s="9" t="s">
        <v>8</v>
      </c>
      <c r="O6" s="10"/>
      <c r="P6" s="12"/>
      <c r="Q6" s="12"/>
      <c r="R6" s="11"/>
    </row>
    <row r="7" spans="1:18" ht="17.25">
      <c r="A7" s="248" t="s">
        <v>9</v>
      </c>
      <c r="B7" s="249"/>
      <c r="C7" s="233">
        <v>34</v>
      </c>
      <c r="D7" s="249"/>
      <c r="E7" s="13" t="s">
        <v>426</v>
      </c>
      <c r="F7" s="14" t="s">
        <v>11</v>
      </c>
      <c r="G7" s="285" t="s">
        <v>568</v>
      </c>
      <c r="H7" s="286"/>
      <c r="I7" s="14" t="s">
        <v>12</v>
      </c>
      <c r="J7" s="233" t="s">
        <v>428</v>
      </c>
      <c r="K7" s="287"/>
      <c r="L7" s="287"/>
      <c r="M7" s="288"/>
      <c r="N7" s="14" t="s">
        <v>13</v>
      </c>
      <c r="O7" s="289">
        <v>40677</v>
      </c>
      <c r="P7" s="290"/>
      <c r="Q7" s="290"/>
      <c r="R7" s="291"/>
    </row>
    <row r="8" spans="1:18" ht="35.25" customHeight="1">
      <c r="A8" s="248" t="s">
        <v>122</v>
      </c>
      <c r="B8" s="249"/>
      <c r="C8" s="233">
        <v>62.5</v>
      </c>
      <c r="D8" s="276"/>
      <c r="E8" s="13" t="s">
        <v>426</v>
      </c>
      <c r="F8" s="14" t="s">
        <v>134</v>
      </c>
      <c r="G8" s="15"/>
      <c r="H8" s="13" t="s">
        <v>426</v>
      </c>
      <c r="I8" s="14" t="s">
        <v>15</v>
      </c>
      <c r="J8" s="15">
        <v>230</v>
      </c>
      <c r="K8" s="15" t="s">
        <v>429</v>
      </c>
      <c r="L8" s="15">
        <v>120</v>
      </c>
      <c r="M8" s="13" t="s">
        <v>430</v>
      </c>
      <c r="N8" s="14" t="s">
        <v>18</v>
      </c>
      <c r="O8" s="15">
        <v>500</v>
      </c>
      <c r="P8" s="15" t="s">
        <v>432</v>
      </c>
      <c r="Q8" s="15">
        <v>60</v>
      </c>
      <c r="R8" s="13" t="s">
        <v>20</v>
      </c>
    </row>
    <row r="9" spans="1:18" ht="18" thickBot="1">
      <c r="A9" s="248" t="s">
        <v>21</v>
      </c>
      <c r="B9" s="249"/>
      <c r="C9" s="233">
        <v>7.4</v>
      </c>
      <c r="D9" s="249"/>
      <c r="E9" s="13" t="s">
        <v>433</v>
      </c>
      <c r="F9" s="14" t="s">
        <v>23</v>
      </c>
      <c r="G9" s="15">
        <v>94</v>
      </c>
      <c r="H9" s="13" t="s">
        <v>434</v>
      </c>
      <c r="I9" s="17"/>
      <c r="J9" s="18"/>
      <c r="K9" s="18" t="s">
        <v>429</v>
      </c>
      <c r="L9" s="18"/>
      <c r="M9" s="19" t="s">
        <v>430</v>
      </c>
      <c r="N9" s="14"/>
      <c r="O9" s="15"/>
      <c r="P9" s="15" t="s">
        <v>432</v>
      </c>
      <c r="Q9" s="15"/>
      <c r="R9" s="13" t="s">
        <v>20</v>
      </c>
    </row>
    <row r="10" spans="1:18" ht="18" thickBot="1">
      <c r="A10" s="248" t="s">
        <v>28</v>
      </c>
      <c r="B10" s="249"/>
      <c r="C10" s="233">
        <v>230</v>
      </c>
      <c r="D10" s="249"/>
      <c r="E10" s="13" t="s">
        <v>436</v>
      </c>
      <c r="F10" s="36" t="s">
        <v>30</v>
      </c>
      <c r="G10" s="37"/>
      <c r="H10" s="38"/>
      <c r="I10" s="9" t="s">
        <v>31</v>
      </c>
      <c r="J10" s="10"/>
      <c r="K10" s="12"/>
      <c r="L10" s="12"/>
      <c r="M10" s="11"/>
      <c r="N10" s="17" t="s">
        <v>32</v>
      </c>
      <c r="O10" s="255"/>
      <c r="P10" s="270"/>
      <c r="Q10" s="274" t="s">
        <v>33</v>
      </c>
      <c r="R10" s="275"/>
    </row>
    <row r="11" spans="1:18" ht="18" thickBot="1">
      <c r="A11" s="248" t="s">
        <v>34</v>
      </c>
      <c r="B11" s="249"/>
      <c r="C11" s="233"/>
      <c r="D11" s="249"/>
      <c r="E11" s="13"/>
      <c r="F11" s="39" t="s">
        <v>125</v>
      </c>
      <c r="G11" s="40"/>
      <c r="H11" s="41" t="s">
        <v>426</v>
      </c>
      <c r="I11" s="17" t="s">
        <v>36</v>
      </c>
      <c r="J11" s="255">
        <v>1.2</v>
      </c>
      <c r="K11" s="269"/>
      <c r="L11" s="270"/>
      <c r="M11" s="18" t="s">
        <v>438</v>
      </c>
      <c r="N11" s="9" t="s">
        <v>38</v>
      </c>
      <c r="O11" s="266" t="s">
        <v>471</v>
      </c>
      <c r="P11" s="267"/>
      <c r="Q11" s="267"/>
      <c r="R11" s="268"/>
    </row>
    <row r="12" spans="1:18" ht="17.25">
      <c r="A12" s="248" t="s">
        <v>40</v>
      </c>
      <c r="B12" s="249"/>
      <c r="C12" s="233">
        <v>0.35</v>
      </c>
      <c r="D12" s="249"/>
      <c r="E12" s="13" t="s">
        <v>472</v>
      </c>
      <c r="F12" s="9" t="s">
        <v>473</v>
      </c>
      <c r="G12" s="21"/>
      <c r="H12" s="8"/>
      <c r="I12" s="9" t="s">
        <v>44</v>
      </c>
      <c r="J12" s="10"/>
      <c r="K12" s="12"/>
      <c r="L12" s="12"/>
      <c r="M12" s="11"/>
      <c r="N12" s="14" t="s">
        <v>45</v>
      </c>
      <c r="O12" s="235" t="s">
        <v>140</v>
      </c>
      <c r="P12" s="265"/>
      <c r="Q12" s="265"/>
      <c r="R12" s="236"/>
    </row>
    <row r="13" spans="1:18" ht="17.25">
      <c r="A13" s="248" t="s">
        <v>131</v>
      </c>
      <c r="B13" s="249"/>
      <c r="C13" s="15">
        <v>8.1</v>
      </c>
      <c r="D13" s="15"/>
      <c r="E13" s="13" t="s">
        <v>474</v>
      </c>
      <c r="F13" s="14" t="s">
        <v>42</v>
      </c>
      <c r="G13" s="15">
        <v>3.08</v>
      </c>
      <c r="H13" s="13" t="s">
        <v>474</v>
      </c>
      <c r="I13" s="14" t="s">
        <v>48</v>
      </c>
      <c r="J13" s="235" t="s">
        <v>119</v>
      </c>
      <c r="K13" s="263"/>
      <c r="L13" s="263"/>
      <c r="M13" s="264"/>
      <c r="N13" s="14" t="s">
        <v>475</v>
      </c>
      <c r="O13" s="235" t="s">
        <v>140</v>
      </c>
      <c r="P13" s="265"/>
      <c r="Q13" s="265"/>
      <c r="R13" s="236"/>
    </row>
    <row r="14" spans="1:19" ht="34.5" customHeight="1">
      <c r="A14" s="248" t="s">
        <v>50</v>
      </c>
      <c r="B14" s="249"/>
      <c r="C14" s="233" t="s">
        <v>155</v>
      </c>
      <c r="D14" s="249"/>
      <c r="E14" s="13"/>
      <c r="F14" s="14" t="s">
        <v>46</v>
      </c>
      <c r="G14" s="15">
        <v>144</v>
      </c>
      <c r="H14" s="13" t="s">
        <v>434</v>
      </c>
      <c r="I14" s="14" t="s">
        <v>476</v>
      </c>
      <c r="J14" s="235" t="s">
        <v>113</v>
      </c>
      <c r="K14" s="263"/>
      <c r="L14" s="263"/>
      <c r="M14" s="264"/>
      <c r="N14" s="14" t="s">
        <v>53</v>
      </c>
      <c r="O14" s="235" t="s">
        <v>140</v>
      </c>
      <c r="P14" s="265"/>
      <c r="Q14" s="265"/>
      <c r="R14" s="236"/>
      <c r="S14" s="1"/>
    </row>
    <row r="15" spans="1:18" ht="17.25" customHeight="1">
      <c r="A15" s="248" t="s">
        <v>54</v>
      </c>
      <c r="B15" s="249"/>
      <c r="C15" s="233">
        <v>300</v>
      </c>
      <c r="D15" s="249"/>
      <c r="E15" s="13" t="s">
        <v>33</v>
      </c>
      <c r="F15" s="14" t="s">
        <v>51</v>
      </c>
      <c r="G15" s="15" t="s">
        <v>603</v>
      </c>
      <c r="H15" s="13"/>
      <c r="I15" s="14" t="s">
        <v>57</v>
      </c>
      <c r="J15" s="235" t="s">
        <v>140</v>
      </c>
      <c r="K15" s="263"/>
      <c r="L15" s="263"/>
      <c r="M15" s="264"/>
      <c r="N15" s="14" t="s">
        <v>58</v>
      </c>
      <c r="O15" s="235" t="s">
        <v>140</v>
      </c>
      <c r="P15" s="265"/>
      <c r="Q15" s="265"/>
      <c r="R15" s="236"/>
    </row>
    <row r="16" spans="1:18" ht="18" customHeight="1" thickBot="1">
      <c r="A16" s="277" t="s">
        <v>59</v>
      </c>
      <c r="B16" s="270"/>
      <c r="C16" s="255"/>
      <c r="D16" s="270"/>
      <c r="E16" s="19" t="s">
        <v>426</v>
      </c>
      <c r="F16" s="14" t="s">
        <v>55</v>
      </c>
      <c r="G16" s="15">
        <v>27.2</v>
      </c>
      <c r="H16" s="13" t="s">
        <v>478</v>
      </c>
      <c r="I16" s="17" t="s">
        <v>61</v>
      </c>
      <c r="J16" s="255"/>
      <c r="K16" s="256"/>
      <c r="L16" s="256"/>
      <c r="M16" s="257"/>
      <c r="N16" s="14"/>
      <c r="O16" s="233"/>
      <c r="P16" s="258"/>
      <c r="Q16" s="258"/>
      <c r="R16" s="234"/>
    </row>
    <row r="17" spans="1:18" ht="20.25" customHeight="1" thickBot="1">
      <c r="A17" s="253" t="s">
        <v>62</v>
      </c>
      <c r="B17" s="254"/>
      <c r="C17" s="6"/>
      <c r="D17" s="7"/>
      <c r="E17" s="8"/>
      <c r="F17" s="14" t="s">
        <v>126</v>
      </c>
      <c r="G17" s="32" t="s">
        <v>113</v>
      </c>
      <c r="H17" s="13"/>
      <c r="I17" s="9" t="s">
        <v>64</v>
      </c>
      <c r="J17" s="266" t="s">
        <v>479</v>
      </c>
      <c r="K17" s="268"/>
      <c r="L17" s="253" t="s">
        <v>66</v>
      </c>
      <c r="M17" s="259"/>
      <c r="N17" s="31"/>
      <c r="O17" s="260"/>
      <c r="P17" s="261"/>
      <c r="Q17" s="261"/>
      <c r="R17" s="262"/>
    </row>
    <row r="18" spans="1:18" ht="17.25">
      <c r="A18" s="248" t="s">
        <v>480</v>
      </c>
      <c r="B18" s="249"/>
      <c r="C18" s="233">
        <v>32</v>
      </c>
      <c r="D18" s="249"/>
      <c r="E18" s="13" t="s">
        <v>474</v>
      </c>
      <c r="F18" s="14" t="s">
        <v>63</v>
      </c>
      <c r="G18" s="32" t="s">
        <v>113</v>
      </c>
      <c r="H18" s="13"/>
      <c r="I18" s="14" t="s">
        <v>127</v>
      </c>
      <c r="J18" s="235" t="s">
        <v>113</v>
      </c>
      <c r="K18" s="236"/>
      <c r="L18" s="250" t="s">
        <v>71</v>
      </c>
      <c r="M18" s="251"/>
      <c r="N18" s="251"/>
      <c r="O18" s="251"/>
      <c r="P18" s="251"/>
      <c r="Q18" s="251"/>
      <c r="R18" s="252"/>
    </row>
    <row r="19" spans="1:18" ht="17.25">
      <c r="A19" s="248" t="s">
        <v>72</v>
      </c>
      <c r="B19" s="249"/>
      <c r="C19" s="233">
        <v>31</v>
      </c>
      <c r="D19" s="249"/>
      <c r="E19" s="13" t="s">
        <v>481</v>
      </c>
      <c r="F19" s="14" t="s">
        <v>69</v>
      </c>
      <c r="G19" s="15">
        <v>0.9</v>
      </c>
      <c r="H19" s="13"/>
      <c r="I19" s="14" t="s">
        <v>70</v>
      </c>
      <c r="J19" s="235" t="s">
        <v>113</v>
      </c>
      <c r="K19" s="236"/>
      <c r="L19" s="237" t="s">
        <v>604</v>
      </c>
      <c r="M19" s="238"/>
      <c r="N19" s="238"/>
      <c r="O19" s="238"/>
      <c r="P19" s="238"/>
      <c r="Q19" s="238"/>
      <c r="R19" s="239"/>
    </row>
    <row r="20" spans="1:18" ht="18" thickBot="1">
      <c r="A20" s="248" t="s">
        <v>76</v>
      </c>
      <c r="B20" s="249"/>
      <c r="C20" s="233">
        <v>33.1</v>
      </c>
      <c r="D20" s="249"/>
      <c r="E20" s="13"/>
      <c r="F20" s="33" t="s">
        <v>124</v>
      </c>
      <c r="G20" s="34">
        <v>450</v>
      </c>
      <c r="H20" s="35" t="s">
        <v>482</v>
      </c>
      <c r="I20" s="14" t="s">
        <v>75</v>
      </c>
      <c r="J20" s="235" t="s">
        <v>140</v>
      </c>
      <c r="K20" s="236"/>
      <c r="L20" s="240"/>
      <c r="M20" s="241"/>
      <c r="N20" s="241"/>
      <c r="O20" s="241"/>
      <c r="P20" s="241"/>
      <c r="Q20" s="241"/>
      <c r="R20" s="242"/>
    </row>
    <row r="21" spans="1:18" ht="17.25" customHeight="1">
      <c r="A21" s="248" t="s">
        <v>79</v>
      </c>
      <c r="B21" s="249"/>
      <c r="C21" s="233"/>
      <c r="D21" s="249"/>
      <c r="E21" s="13"/>
      <c r="F21" s="9" t="s">
        <v>77</v>
      </c>
      <c r="G21" s="21"/>
      <c r="H21" s="8"/>
      <c r="I21" s="14" t="s">
        <v>78</v>
      </c>
      <c r="J21" s="235" t="s">
        <v>140</v>
      </c>
      <c r="K21" s="236"/>
      <c r="L21" s="240"/>
      <c r="M21" s="241"/>
      <c r="N21" s="241"/>
      <c r="O21" s="241"/>
      <c r="P21" s="241"/>
      <c r="Q21" s="241"/>
      <c r="R21" s="242"/>
    </row>
    <row r="22" spans="1:18" ht="17.25" customHeight="1">
      <c r="A22" s="248" t="s">
        <v>81</v>
      </c>
      <c r="B22" s="249"/>
      <c r="C22" s="233">
        <v>0</v>
      </c>
      <c r="D22" s="249"/>
      <c r="E22" s="13" t="s">
        <v>483</v>
      </c>
      <c r="F22" s="14" t="s">
        <v>51</v>
      </c>
      <c r="G22" s="233" t="s">
        <v>500</v>
      </c>
      <c r="H22" s="234"/>
      <c r="I22" s="14" t="s">
        <v>80</v>
      </c>
      <c r="J22" s="235" t="s">
        <v>140</v>
      </c>
      <c r="K22" s="236"/>
      <c r="L22" s="240"/>
      <c r="M22" s="241"/>
      <c r="N22" s="241"/>
      <c r="O22" s="241"/>
      <c r="P22" s="241"/>
      <c r="Q22" s="241"/>
      <c r="R22" s="242"/>
    </row>
    <row r="23" spans="1:18" ht="17.25">
      <c r="A23" s="248" t="s">
        <v>84</v>
      </c>
      <c r="B23" s="249"/>
      <c r="C23" s="233">
        <v>7.5</v>
      </c>
      <c r="D23" s="249"/>
      <c r="E23" s="13" t="s">
        <v>483</v>
      </c>
      <c r="F23" s="3" t="s">
        <v>123</v>
      </c>
      <c r="G23" s="3">
        <v>3.58</v>
      </c>
      <c r="H23" s="3" t="s">
        <v>474</v>
      </c>
      <c r="I23" s="14" t="s">
        <v>83</v>
      </c>
      <c r="J23" s="235" t="s">
        <v>140</v>
      </c>
      <c r="K23" s="236"/>
      <c r="L23" s="240"/>
      <c r="M23" s="241"/>
      <c r="N23" s="241"/>
      <c r="O23" s="241"/>
      <c r="P23" s="241"/>
      <c r="Q23" s="241"/>
      <c r="R23" s="242"/>
    </row>
    <row r="24" spans="1:18" ht="17.25">
      <c r="A24" s="248" t="s">
        <v>88</v>
      </c>
      <c r="B24" s="249"/>
      <c r="C24" s="233">
        <v>0.9</v>
      </c>
      <c r="D24" s="249"/>
      <c r="E24" s="13"/>
      <c r="F24" s="14" t="s">
        <v>72</v>
      </c>
      <c r="G24" s="15">
        <v>1.92</v>
      </c>
      <c r="H24" s="13" t="s">
        <v>481</v>
      </c>
      <c r="I24" s="14" t="s">
        <v>87</v>
      </c>
      <c r="J24" s="235" t="s">
        <v>140</v>
      </c>
      <c r="K24" s="236"/>
      <c r="L24" s="240"/>
      <c r="M24" s="241"/>
      <c r="N24" s="241"/>
      <c r="O24" s="241"/>
      <c r="P24" s="241"/>
      <c r="Q24" s="241"/>
      <c r="R24" s="242"/>
    </row>
    <row r="25" spans="1:18" ht="17.25">
      <c r="A25" s="248" t="s">
        <v>484</v>
      </c>
      <c r="B25" s="249"/>
      <c r="C25" s="233">
        <v>1.04</v>
      </c>
      <c r="D25" s="249"/>
      <c r="E25" s="13"/>
      <c r="F25" s="14" t="s">
        <v>86</v>
      </c>
      <c r="G25" s="15">
        <v>0.3</v>
      </c>
      <c r="H25" s="13"/>
      <c r="I25" s="14" t="s">
        <v>485</v>
      </c>
      <c r="J25" s="235" t="s">
        <v>140</v>
      </c>
      <c r="K25" s="236"/>
      <c r="L25" s="240"/>
      <c r="M25" s="241"/>
      <c r="N25" s="241"/>
      <c r="O25" s="241"/>
      <c r="P25" s="241"/>
      <c r="Q25" s="241"/>
      <c r="R25" s="242"/>
    </row>
    <row r="26" spans="1:18" ht="17.25" customHeight="1">
      <c r="A26" s="248" t="s">
        <v>486</v>
      </c>
      <c r="B26" s="249"/>
      <c r="C26" s="233">
        <v>0.0189</v>
      </c>
      <c r="D26" s="249"/>
      <c r="E26" s="13"/>
      <c r="F26" s="14" t="s">
        <v>487</v>
      </c>
      <c r="G26" s="15">
        <v>4.85</v>
      </c>
      <c r="H26" s="13" t="s">
        <v>474</v>
      </c>
      <c r="I26" s="14" t="s">
        <v>488</v>
      </c>
      <c r="J26" s="235" t="s">
        <v>113</v>
      </c>
      <c r="K26" s="236"/>
      <c r="L26" s="240"/>
      <c r="M26" s="241"/>
      <c r="N26" s="241"/>
      <c r="O26" s="241"/>
      <c r="P26" s="241"/>
      <c r="Q26" s="241"/>
      <c r="R26" s="242"/>
    </row>
    <row r="27" spans="1:18" ht="18" customHeight="1" thickBot="1">
      <c r="A27" s="246" t="s">
        <v>129</v>
      </c>
      <c r="B27" s="247"/>
      <c r="C27" s="278"/>
      <c r="D27" s="247"/>
      <c r="E27" s="13" t="s">
        <v>426</v>
      </c>
      <c r="F27" s="17" t="s">
        <v>74</v>
      </c>
      <c r="G27" s="18">
        <v>0.7</v>
      </c>
      <c r="H27" s="19" t="s">
        <v>426</v>
      </c>
      <c r="I27" s="14" t="s">
        <v>489</v>
      </c>
      <c r="J27" s="235" t="s">
        <v>140</v>
      </c>
      <c r="K27" s="236"/>
      <c r="L27" s="240"/>
      <c r="M27" s="241"/>
      <c r="N27" s="241"/>
      <c r="O27" s="241"/>
      <c r="P27" s="241"/>
      <c r="Q27" s="241"/>
      <c r="R27" s="242"/>
    </row>
    <row r="28" spans="1:18" ht="18" customHeight="1" thickBot="1">
      <c r="A28" s="246" t="s">
        <v>130</v>
      </c>
      <c r="B28" s="247"/>
      <c r="C28" s="294">
        <v>20.5</v>
      </c>
      <c r="D28" s="295"/>
      <c r="E28" s="3" t="s">
        <v>426</v>
      </c>
      <c r="F28" s="9" t="s">
        <v>95</v>
      </c>
      <c r="G28" s="21"/>
      <c r="H28" s="8"/>
      <c r="I28" s="14" t="s">
        <v>121</v>
      </c>
      <c r="J28" s="235" t="s">
        <v>113</v>
      </c>
      <c r="K28" s="236"/>
      <c r="L28" s="240"/>
      <c r="M28" s="241"/>
      <c r="N28" s="241"/>
      <c r="O28" s="241"/>
      <c r="P28" s="241"/>
      <c r="Q28" s="241"/>
      <c r="R28" s="242"/>
    </row>
    <row r="29" spans="1:18" ht="18" customHeight="1" thickBot="1">
      <c r="A29" s="24" t="s">
        <v>96</v>
      </c>
      <c r="B29" s="25" t="s">
        <v>51</v>
      </c>
      <c r="C29" s="25" t="s">
        <v>97</v>
      </c>
      <c r="D29" s="292" t="s">
        <v>98</v>
      </c>
      <c r="E29" s="293"/>
      <c r="F29" s="14" t="s">
        <v>51</v>
      </c>
      <c r="G29" s="233" t="s">
        <v>605</v>
      </c>
      <c r="H29" s="234"/>
      <c r="I29" s="14" t="s">
        <v>128</v>
      </c>
      <c r="J29" s="235" t="s">
        <v>140</v>
      </c>
      <c r="K29" s="236"/>
      <c r="L29" s="240"/>
      <c r="M29" s="241"/>
      <c r="N29" s="241"/>
      <c r="O29" s="241"/>
      <c r="P29" s="241"/>
      <c r="Q29" s="241"/>
      <c r="R29" s="242"/>
    </row>
    <row r="30" spans="1:18" ht="18" thickBot="1">
      <c r="A30" s="26" t="s">
        <v>149</v>
      </c>
      <c r="B30" s="21" t="s">
        <v>606</v>
      </c>
      <c r="C30" s="21">
        <v>4.2</v>
      </c>
      <c r="D30" s="10">
        <v>35</v>
      </c>
      <c r="E30" s="11"/>
      <c r="F30" s="3" t="s">
        <v>123</v>
      </c>
      <c r="G30" s="3">
        <v>2.8</v>
      </c>
      <c r="H30" s="3" t="s">
        <v>474</v>
      </c>
      <c r="I30" s="14"/>
      <c r="J30" s="233"/>
      <c r="K30" s="234"/>
      <c r="L30" s="240"/>
      <c r="M30" s="241"/>
      <c r="N30" s="241"/>
      <c r="O30" s="241"/>
      <c r="P30" s="241"/>
      <c r="Q30" s="241"/>
      <c r="R30" s="242"/>
    </row>
    <row r="31" spans="1:18" ht="18" thickBot="1">
      <c r="A31" s="14" t="s">
        <v>160</v>
      </c>
      <c r="B31" s="21" t="s">
        <v>606</v>
      </c>
      <c r="C31" s="15">
        <v>4.2</v>
      </c>
      <c r="D31" s="1">
        <v>35</v>
      </c>
      <c r="E31" s="22"/>
      <c r="F31" s="14" t="s">
        <v>72</v>
      </c>
      <c r="G31" s="15">
        <v>1.97</v>
      </c>
      <c r="H31" s="13" t="s">
        <v>481</v>
      </c>
      <c r="I31" s="14" t="s">
        <v>61</v>
      </c>
      <c r="J31" s="233"/>
      <c r="K31" s="234"/>
      <c r="L31" s="240"/>
      <c r="M31" s="241"/>
      <c r="N31" s="241"/>
      <c r="O31" s="241"/>
      <c r="P31" s="241"/>
      <c r="Q31" s="241"/>
      <c r="R31" s="242"/>
    </row>
    <row r="32" spans="1:18" ht="17.25">
      <c r="A32" s="14" t="s">
        <v>161</v>
      </c>
      <c r="B32" s="21" t="s">
        <v>607</v>
      </c>
      <c r="C32" s="1">
        <v>4.2</v>
      </c>
      <c r="D32" s="16">
        <v>35</v>
      </c>
      <c r="E32" s="22"/>
      <c r="F32" s="14" t="s">
        <v>86</v>
      </c>
      <c r="G32" s="15">
        <v>0.011</v>
      </c>
      <c r="H32" s="13"/>
      <c r="I32" s="14"/>
      <c r="J32" s="233"/>
      <c r="K32" s="234"/>
      <c r="L32" s="240"/>
      <c r="M32" s="241"/>
      <c r="N32" s="241"/>
      <c r="O32" s="241"/>
      <c r="P32" s="241"/>
      <c r="Q32" s="241"/>
      <c r="R32" s="242"/>
    </row>
    <row r="33" spans="1:18" ht="17.25">
      <c r="A33" s="14"/>
      <c r="B33" s="15"/>
      <c r="C33" s="15"/>
      <c r="D33" s="16"/>
      <c r="E33" s="22"/>
      <c r="F33" s="14" t="s">
        <v>487</v>
      </c>
      <c r="G33" s="15">
        <v>5.6</v>
      </c>
      <c r="H33" s="13" t="s">
        <v>474</v>
      </c>
      <c r="I33" s="14"/>
      <c r="J33" s="233"/>
      <c r="K33" s="234"/>
      <c r="L33" s="240"/>
      <c r="M33" s="241"/>
      <c r="N33" s="241"/>
      <c r="O33" s="241"/>
      <c r="P33" s="241"/>
      <c r="Q33" s="241"/>
      <c r="R33" s="242"/>
    </row>
    <row r="34" spans="1:18" ht="18" thickBot="1">
      <c r="A34" s="17"/>
      <c r="B34" s="18"/>
      <c r="C34" s="18"/>
      <c r="D34" s="20"/>
      <c r="E34" s="23"/>
      <c r="F34" s="17" t="s">
        <v>74</v>
      </c>
      <c r="G34" s="18">
        <v>0.6</v>
      </c>
      <c r="H34" s="19" t="s">
        <v>426</v>
      </c>
      <c r="I34" s="17" t="s">
        <v>100</v>
      </c>
      <c r="J34" s="18"/>
      <c r="K34" s="19" t="s">
        <v>426</v>
      </c>
      <c r="L34" s="243"/>
      <c r="M34" s="244"/>
      <c r="N34" s="244"/>
      <c r="O34" s="244"/>
      <c r="P34" s="244"/>
      <c r="Q34" s="244"/>
      <c r="R34" s="245"/>
    </row>
    <row r="36" ht="15" customHeight="1"/>
    <row r="38" spans="7:18" ht="17.25">
      <c r="G38" s="1"/>
      <c r="M38" s="27"/>
      <c r="N38" s="27"/>
      <c r="O38" s="1"/>
      <c r="P38" s="1"/>
      <c r="Q38" s="1"/>
      <c r="R38" s="1"/>
    </row>
  </sheetData>
  <sheetProtection/>
  <mergeCells count="91">
    <mergeCell ref="J30:K30"/>
    <mergeCell ref="J31:K31"/>
    <mergeCell ref="J32:K32"/>
    <mergeCell ref="J33:K33"/>
    <mergeCell ref="A28:B28"/>
    <mergeCell ref="C28:D28"/>
    <mergeCell ref="J28:K28"/>
    <mergeCell ref="D29:E29"/>
    <mergeCell ref="G29:H29"/>
    <mergeCell ref="J29:K29"/>
    <mergeCell ref="A26:B26"/>
    <mergeCell ref="C26:D26"/>
    <mergeCell ref="J26:K26"/>
    <mergeCell ref="A27:B27"/>
    <mergeCell ref="C27:D27"/>
    <mergeCell ref="J27:K27"/>
    <mergeCell ref="A24:B24"/>
    <mergeCell ref="C24:D24"/>
    <mergeCell ref="J24:K24"/>
    <mergeCell ref="A25:B25"/>
    <mergeCell ref="C25:D25"/>
    <mergeCell ref="J25:K25"/>
    <mergeCell ref="A22:B22"/>
    <mergeCell ref="C22:D22"/>
    <mergeCell ref="G22:H22"/>
    <mergeCell ref="J22:K22"/>
    <mergeCell ref="A23:B23"/>
    <mergeCell ref="C23:D23"/>
    <mergeCell ref="J23:K23"/>
    <mergeCell ref="A19:B19"/>
    <mergeCell ref="C19:D19"/>
    <mergeCell ref="J19:K19"/>
    <mergeCell ref="L19:R34"/>
    <mergeCell ref="A20:B20"/>
    <mergeCell ref="C20:D20"/>
    <mergeCell ref="J20:K20"/>
    <mergeCell ref="A21:B21"/>
    <mergeCell ref="C21:D21"/>
    <mergeCell ref="J21:K21"/>
    <mergeCell ref="A17:B17"/>
    <mergeCell ref="J17:K17"/>
    <mergeCell ref="L17:M17"/>
    <mergeCell ref="O17:R17"/>
    <mergeCell ref="A18:B18"/>
    <mergeCell ref="C18:D18"/>
    <mergeCell ref="J18:K18"/>
    <mergeCell ref="L18:R18"/>
    <mergeCell ref="A15:B15"/>
    <mergeCell ref="C15:D15"/>
    <mergeCell ref="J15:M15"/>
    <mergeCell ref="O15:R15"/>
    <mergeCell ref="A16:B16"/>
    <mergeCell ref="C16:D16"/>
    <mergeCell ref="J16:M16"/>
    <mergeCell ref="O16:R16"/>
    <mergeCell ref="A13:B13"/>
    <mergeCell ref="J13:M13"/>
    <mergeCell ref="O13:R13"/>
    <mergeCell ref="A14:B14"/>
    <mergeCell ref="C14:D14"/>
    <mergeCell ref="J14:M14"/>
    <mergeCell ref="O14:R14"/>
    <mergeCell ref="A11:B11"/>
    <mergeCell ref="C11:D11"/>
    <mergeCell ref="J11:L11"/>
    <mergeCell ref="O11:R11"/>
    <mergeCell ref="A12:B12"/>
    <mergeCell ref="C12:D12"/>
    <mergeCell ref="O12:R12"/>
    <mergeCell ref="O7:R7"/>
    <mergeCell ref="A8:B8"/>
    <mergeCell ref="C8:D8"/>
    <mergeCell ref="A9:B9"/>
    <mergeCell ref="C9:D9"/>
    <mergeCell ref="A10:B10"/>
    <mergeCell ref="C10:D10"/>
    <mergeCell ref="O10:P10"/>
    <mergeCell ref="Q10:R10"/>
    <mergeCell ref="A6:B6"/>
    <mergeCell ref="G6:H6"/>
    <mergeCell ref="A7:B7"/>
    <mergeCell ref="C7:D7"/>
    <mergeCell ref="G7:H7"/>
    <mergeCell ref="J7:M7"/>
    <mergeCell ref="A1:R2"/>
    <mergeCell ref="B3:H3"/>
    <mergeCell ref="I3:R3"/>
    <mergeCell ref="B4:H4"/>
    <mergeCell ref="J4:R4"/>
    <mergeCell ref="A5:B5"/>
    <mergeCell ref="C5:R5"/>
  </mergeCells>
  <dataValidations count="4">
    <dataValidation type="list" allowBlank="1" showInputMessage="1" showErrorMessage="1" sqref="O17:R17">
      <formula1>question3</formula1>
    </dataValidation>
    <dataValidation type="list" allowBlank="1" showInputMessage="1" showErrorMessage="1" sqref="G17:G18 O12:R15 J18:J29 J14:M15">
      <formula1>question1</formula1>
    </dataValidation>
    <dataValidation type="list" allowBlank="1" showInputMessage="1" showErrorMessage="1" sqref="B4:H4">
      <formula1>question2</formula1>
    </dataValidation>
    <dataValidation type="list" allowBlank="1" showInputMessage="1" showErrorMessage="1" sqref="J13:M13">
      <formula1>question4</formula1>
    </dataValidation>
  </dataValidations>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S38"/>
  <sheetViews>
    <sheetView zoomScale="75" zoomScaleNormal="75" zoomScalePageLayoutView="0" workbookViewId="0" topLeftCell="A4">
      <selection activeCell="S22" sqref="S22"/>
    </sheetView>
  </sheetViews>
  <sheetFormatPr defaultColWidth="24.875" defaultRowHeight="13.5"/>
  <cols>
    <col min="1" max="1" width="13.375" style="3" customWidth="1"/>
    <col min="2" max="2" width="13.25390625" style="3" bestFit="1" customWidth="1"/>
    <col min="3" max="3" width="12.00390625" style="3" bestFit="1" customWidth="1"/>
    <col min="4" max="4" width="9.125" style="3" bestFit="1" customWidth="1"/>
    <col min="5" max="5" width="6.625" style="3" bestFit="1" customWidth="1"/>
    <col min="6" max="6" width="21.00390625" style="3" bestFit="1" customWidth="1"/>
    <col min="7" max="7" width="10.125" style="3" customWidth="1"/>
    <col min="8" max="8" width="6.625" style="3" customWidth="1"/>
    <col min="9" max="9" width="14.375" style="3" bestFit="1" customWidth="1"/>
    <col min="10" max="10" width="6.625" style="3" bestFit="1" customWidth="1"/>
    <col min="11" max="11" width="5.50390625" style="3" customWidth="1"/>
    <col min="12" max="12" width="5.50390625" style="3" bestFit="1" customWidth="1"/>
    <col min="13" max="13" width="5.625" style="3" customWidth="1"/>
    <col min="14" max="14" width="18.375" style="3" bestFit="1" customWidth="1"/>
    <col min="15" max="15" width="6.75390625" style="3" customWidth="1"/>
    <col min="16" max="16" width="6.00390625" style="3" bestFit="1" customWidth="1"/>
    <col min="17" max="17" width="7.00390625" style="3" customWidth="1"/>
    <col min="18" max="18" width="4.25390625" style="3" bestFit="1" customWidth="1"/>
    <col min="19" max="16384" width="24.875" style="3" customWidth="1"/>
  </cols>
  <sheetData>
    <row r="1" spans="1:18" s="1" customFormat="1" ht="17.25">
      <c r="A1" s="241" t="s">
        <v>132</v>
      </c>
      <c r="B1" s="241"/>
      <c r="C1" s="241"/>
      <c r="D1" s="241"/>
      <c r="E1" s="241"/>
      <c r="F1" s="241"/>
      <c r="G1" s="241"/>
      <c r="H1" s="241"/>
      <c r="I1" s="241"/>
      <c r="J1" s="241"/>
      <c r="K1" s="241"/>
      <c r="L1" s="241"/>
      <c r="M1" s="241"/>
      <c r="N1" s="241"/>
      <c r="O1" s="241"/>
      <c r="P1" s="241"/>
      <c r="Q1" s="241"/>
      <c r="R1" s="241"/>
    </row>
    <row r="2" spans="1:18" s="1" customFormat="1" ht="18" thickBot="1">
      <c r="A2" s="244"/>
      <c r="B2" s="244"/>
      <c r="C2" s="244"/>
      <c r="D2" s="244"/>
      <c r="E2" s="244"/>
      <c r="F2" s="244"/>
      <c r="G2" s="244"/>
      <c r="H2" s="244"/>
      <c r="I2" s="244"/>
      <c r="J2" s="244"/>
      <c r="K2" s="244"/>
      <c r="L2" s="244"/>
      <c r="M2" s="244"/>
      <c r="N2" s="244"/>
      <c r="O2" s="244"/>
      <c r="P2" s="244"/>
      <c r="Q2" s="244"/>
      <c r="R2" s="244"/>
    </row>
    <row r="3" spans="1:18" ht="19.5" thickBot="1">
      <c r="A3" s="2" t="s">
        <v>0</v>
      </c>
      <c r="B3" s="271"/>
      <c r="C3" s="272"/>
      <c r="D3" s="272"/>
      <c r="E3" s="272"/>
      <c r="F3" s="272"/>
      <c r="G3" s="272"/>
      <c r="H3" s="273"/>
      <c r="I3" s="279" t="s">
        <v>1</v>
      </c>
      <c r="J3" s="280"/>
      <c r="K3" s="280"/>
      <c r="L3" s="280"/>
      <c r="M3" s="280"/>
      <c r="N3" s="280"/>
      <c r="O3" s="280"/>
      <c r="P3" s="280"/>
      <c r="Q3" s="280"/>
      <c r="R3" s="281"/>
    </row>
    <row r="4" spans="1:18" ht="19.5" thickBot="1">
      <c r="A4" s="4" t="s">
        <v>2</v>
      </c>
      <c r="B4" s="282" t="s">
        <v>109</v>
      </c>
      <c r="C4" s="283"/>
      <c r="D4" s="283"/>
      <c r="E4" s="283"/>
      <c r="F4" s="283"/>
      <c r="G4" s="283"/>
      <c r="H4" s="284"/>
      <c r="I4" s="5" t="s">
        <v>3</v>
      </c>
      <c r="J4" s="244"/>
      <c r="K4" s="244"/>
      <c r="L4" s="244"/>
      <c r="M4" s="244"/>
      <c r="N4" s="244"/>
      <c r="O4" s="244"/>
      <c r="P4" s="244"/>
      <c r="Q4" s="244"/>
      <c r="R4" s="245"/>
    </row>
    <row r="5" spans="1:18" ht="19.5" thickBot="1">
      <c r="A5" s="271" t="s">
        <v>4</v>
      </c>
      <c r="B5" s="273"/>
      <c r="C5" s="271"/>
      <c r="D5" s="272"/>
      <c r="E5" s="272"/>
      <c r="F5" s="272"/>
      <c r="G5" s="272"/>
      <c r="H5" s="272"/>
      <c r="I5" s="272"/>
      <c r="J5" s="272"/>
      <c r="K5" s="272"/>
      <c r="L5" s="272"/>
      <c r="M5" s="272"/>
      <c r="N5" s="272"/>
      <c r="O5" s="272"/>
      <c r="P5" s="272"/>
      <c r="Q5" s="272"/>
      <c r="R5" s="273"/>
    </row>
    <row r="6" spans="1:18" ht="17.25">
      <c r="A6" s="253" t="s">
        <v>5</v>
      </c>
      <c r="B6" s="254"/>
      <c r="C6" s="6"/>
      <c r="D6" s="7"/>
      <c r="E6" s="8"/>
      <c r="F6" s="9" t="s">
        <v>6</v>
      </c>
      <c r="G6" s="266"/>
      <c r="H6" s="268"/>
      <c r="I6" s="9" t="s">
        <v>7</v>
      </c>
      <c r="J6" s="10"/>
      <c r="K6" s="12"/>
      <c r="L6" s="12"/>
      <c r="M6" s="11"/>
      <c r="N6" s="9" t="s">
        <v>8</v>
      </c>
      <c r="O6" s="10"/>
      <c r="P6" s="12"/>
      <c r="Q6" s="12"/>
      <c r="R6" s="11"/>
    </row>
    <row r="7" spans="1:18" ht="17.25">
      <c r="A7" s="248" t="s">
        <v>9</v>
      </c>
      <c r="B7" s="249"/>
      <c r="C7" s="233"/>
      <c r="D7" s="249"/>
      <c r="E7" s="13" t="s">
        <v>10</v>
      </c>
      <c r="F7" s="14" t="s">
        <v>11</v>
      </c>
      <c r="G7" s="285"/>
      <c r="H7" s="286"/>
      <c r="I7" s="14" t="s">
        <v>12</v>
      </c>
      <c r="J7" s="233"/>
      <c r="K7" s="287"/>
      <c r="L7" s="287"/>
      <c r="M7" s="288"/>
      <c r="N7" s="14" t="s">
        <v>13</v>
      </c>
      <c r="O7" s="289"/>
      <c r="P7" s="290"/>
      <c r="Q7" s="290"/>
      <c r="R7" s="291"/>
    </row>
    <row r="8" spans="1:18" ht="35.25" customHeight="1">
      <c r="A8" s="248" t="s">
        <v>122</v>
      </c>
      <c r="B8" s="249"/>
      <c r="C8" s="233"/>
      <c r="D8" s="276"/>
      <c r="E8" s="13" t="s">
        <v>14</v>
      </c>
      <c r="F8" s="14" t="s">
        <v>134</v>
      </c>
      <c r="G8" s="15"/>
      <c r="H8" s="13" t="s">
        <v>14</v>
      </c>
      <c r="I8" s="14" t="s">
        <v>15</v>
      </c>
      <c r="J8" s="15"/>
      <c r="K8" s="15" t="s">
        <v>16</v>
      </c>
      <c r="L8" s="15"/>
      <c r="M8" s="13" t="s">
        <v>17</v>
      </c>
      <c r="N8" s="14" t="s">
        <v>18</v>
      </c>
      <c r="O8" s="15"/>
      <c r="P8" s="15" t="s">
        <v>19</v>
      </c>
      <c r="Q8" s="15"/>
      <c r="R8" s="13" t="s">
        <v>20</v>
      </c>
    </row>
    <row r="9" spans="1:18" ht="18" thickBot="1">
      <c r="A9" s="248" t="s">
        <v>21</v>
      </c>
      <c r="B9" s="249"/>
      <c r="C9" s="233"/>
      <c r="D9" s="249"/>
      <c r="E9" s="13" t="s">
        <v>22</v>
      </c>
      <c r="F9" s="14" t="s">
        <v>23</v>
      </c>
      <c r="G9" s="15"/>
      <c r="H9" s="13" t="s">
        <v>24</v>
      </c>
      <c r="I9" s="17"/>
      <c r="J9" s="18"/>
      <c r="K9" s="18" t="s">
        <v>25</v>
      </c>
      <c r="L9" s="18"/>
      <c r="M9" s="19" t="s">
        <v>26</v>
      </c>
      <c r="N9" s="14"/>
      <c r="O9" s="15"/>
      <c r="P9" s="15" t="s">
        <v>27</v>
      </c>
      <c r="Q9" s="15"/>
      <c r="R9" s="13" t="s">
        <v>20</v>
      </c>
    </row>
    <row r="10" spans="1:18" ht="18" thickBot="1">
      <c r="A10" s="248" t="s">
        <v>28</v>
      </c>
      <c r="B10" s="249"/>
      <c r="C10" s="233"/>
      <c r="D10" s="249"/>
      <c r="E10" s="13" t="s">
        <v>29</v>
      </c>
      <c r="F10" s="36" t="s">
        <v>30</v>
      </c>
      <c r="G10" s="37"/>
      <c r="H10" s="38"/>
      <c r="I10" s="9" t="s">
        <v>31</v>
      </c>
      <c r="J10" s="10"/>
      <c r="K10" s="12"/>
      <c r="L10" s="12"/>
      <c r="M10" s="11"/>
      <c r="N10" s="17" t="s">
        <v>32</v>
      </c>
      <c r="O10" s="255"/>
      <c r="P10" s="270"/>
      <c r="Q10" s="274" t="s">
        <v>33</v>
      </c>
      <c r="R10" s="275"/>
    </row>
    <row r="11" spans="1:18" ht="18" thickBot="1">
      <c r="A11" s="248" t="s">
        <v>34</v>
      </c>
      <c r="B11" s="249"/>
      <c r="C11" s="233"/>
      <c r="D11" s="249"/>
      <c r="E11" s="13"/>
      <c r="F11" s="39" t="s">
        <v>125</v>
      </c>
      <c r="G11" s="40"/>
      <c r="H11" s="41" t="s">
        <v>135</v>
      </c>
      <c r="I11" s="17" t="s">
        <v>36</v>
      </c>
      <c r="J11" s="255"/>
      <c r="K11" s="269"/>
      <c r="L11" s="270"/>
      <c r="M11" s="18" t="s">
        <v>37</v>
      </c>
      <c r="N11" s="9" t="s">
        <v>38</v>
      </c>
      <c r="O11" s="266" t="s">
        <v>120</v>
      </c>
      <c r="P11" s="267"/>
      <c r="Q11" s="267"/>
      <c r="R11" s="268"/>
    </row>
    <row r="12" spans="1:18" ht="17.25">
      <c r="A12" s="248" t="s">
        <v>40</v>
      </c>
      <c r="B12" s="249"/>
      <c r="C12" s="233"/>
      <c r="D12" s="249"/>
      <c r="E12" s="13" t="s">
        <v>41</v>
      </c>
      <c r="F12" s="9" t="s">
        <v>35</v>
      </c>
      <c r="G12" s="21"/>
      <c r="H12" s="8"/>
      <c r="I12" s="9" t="s">
        <v>44</v>
      </c>
      <c r="J12" s="10"/>
      <c r="K12" s="12"/>
      <c r="L12" s="12"/>
      <c r="M12" s="11"/>
      <c r="N12" s="14" t="s">
        <v>45</v>
      </c>
      <c r="O12" s="235" t="s">
        <v>113</v>
      </c>
      <c r="P12" s="265"/>
      <c r="Q12" s="265"/>
      <c r="R12" s="236"/>
    </row>
    <row r="13" spans="1:18" ht="17.25">
      <c r="A13" s="248" t="s">
        <v>131</v>
      </c>
      <c r="B13" s="249"/>
      <c r="C13" s="15"/>
      <c r="D13" s="15"/>
      <c r="E13" s="13" t="s">
        <v>43</v>
      </c>
      <c r="F13" s="14" t="s">
        <v>42</v>
      </c>
      <c r="G13" s="15"/>
      <c r="H13" s="13" t="s">
        <v>43</v>
      </c>
      <c r="I13" s="14" t="s">
        <v>48</v>
      </c>
      <c r="J13" s="235" t="s">
        <v>119</v>
      </c>
      <c r="K13" s="263"/>
      <c r="L13" s="263"/>
      <c r="M13" s="264"/>
      <c r="N13" s="14" t="s">
        <v>49</v>
      </c>
      <c r="O13" s="235" t="s">
        <v>113</v>
      </c>
      <c r="P13" s="265"/>
      <c r="Q13" s="265"/>
      <c r="R13" s="236"/>
    </row>
    <row r="14" spans="1:19" ht="34.5" customHeight="1">
      <c r="A14" s="248" t="s">
        <v>50</v>
      </c>
      <c r="B14" s="249"/>
      <c r="C14" s="233"/>
      <c r="D14" s="249"/>
      <c r="E14" s="13"/>
      <c r="F14" s="14" t="s">
        <v>46</v>
      </c>
      <c r="G14" s="15"/>
      <c r="H14" s="13" t="s">
        <v>47</v>
      </c>
      <c r="I14" s="14" t="s">
        <v>52</v>
      </c>
      <c r="J14" s="235" t="s">
        <v>113</v>
      </c>
      <c r="K14" s="263"/>
      <c r="L14" s="263"/>
      <c r="M14" s="264"/>
      <c r="N14" s="14" t="s">
        <v>53</v>
      </c>
      <c r="O14" s="235" t="s">
        <v>113</v>
      </c>
      <c r="P14" s="265"/>
      <c r="Q14" s="265"/>
      <c r="R14" s="236"/>
      <c r="S14" s="1"/>
    </row>
    <row r="15" spans="1:18" ht="17.25" customHeight="1">
      <c r="A15" s="248" t="s">
        <v>54</v>
      </c>
      <c r="B15" s="249"/>
      <c r="C15" s="233"/>
      <c r="D15" s="249"/>
      <c r="E15" s="13" t="s">
        <v>33</v>
      </c>
      <c r="F15" s="14" t="s">
        <v>51</v>
      </c>
      <c r="G15" s="15"/>
      <c r="H15" s="13"/>
      <c r="I15" s="14" t="s">
        <v>57</v>
      </c>
      <c r="J15" s="235" t="s">
        <v>113</v>
      </c>
      <c r="K15" s="263"/>
      <c r="L15" s="263"/>
      <c r="M15" s="264"/>
      <c r="N15" s="14" t="s">
        <v>58</v>
      </c>
      <c r="O15" s="235" t="s">
        <v>113</v>
      </c>
      <c r="P15" s="265"/>
      <c r="Q15" s="265"/>
      <c r="R15" s="236"/>
    </row>
    <row r="16" spans="1:18" ht="18" customHeight="1" thickBot="1">
      <c r="A16" s="277" t="s">
        <v>59</v>
      </c>
      <c r="B16" s="270"/>
      <c r="C16" s="255"/>
      <c r="D16" s="270"/>
      <c r="E16" s="19" t="s">
        <v>60</v>
      </c>
      <c r="F16" s="14" t="s">
        <v>55</v>
      </c>
      <c r="G16" s="15"/>
      <c r="H16" s="13" t="s">
        <v>56</v>
      </c>
      <c r="I16" s="17" t="s">
        <v>61</v>
      </c>
      <c r="J16" s="255"/>
      <c r="K16" s="256"/>
      <c r="L16" s="256"/>
      <c r="M16" s="257"/>
      <c r="N16" s="14"/>
      <c r="O16" s="233"/>
      <c r="P16" s="258"/>
      <c r="Q16" s="258"/>
      <c r="R16" s="234"/>
    </row>
    <row r="17" spans="1:18" ht="20.25" customHeight="1" thickBot="1">
      <c r="A17" s="253" t="s">
        <v>62</v>
      </c>
      <c r="B17" s="254"/>
      <c r="C17" s="6"/>
      <c r="D17" s="7"/>
      <c r="E17" s="8"/>
      <c r="F17" s="14" t="s">
        <v>126</v>
      </c>
      <c r="G17" s="32" t="s">
        <v>113</v>
      </c>
      <c r="H17" s="13"/>
      <c r="I17" s="9" t="s">
        <v>64</v>
      </c>
      <c r="J17" s="266" t="s">
        <v>65</v>
      </c>
      <c r="K17" s="268"/>
      <c r="L17" s="253" t="s">
        <v>66</v>
      </c>
      <c r="M17" s="259"/>
      <c r="N17" s="31"/>
      <c r="O17" s="260"/>
      <c r="P17" s="261"/>
      <c r="Q17" s="261"/>
      <c r="R17" s="262"/>
    </row>
    <row r="18" spans="1:18" ht="17.25">
      <c r="A18" s="248" t="s">
        <v>67</v>
      </c>
      <c r="B18" s="249"/>
      <c r="C18" s="233"/>
      <c r="D18" s="249"/>
      <c r="E18" s="13" t="s">
        <v>68</v>
      </c>
      <c r="F18" s="14" t="s">
        <v>63</v>
      </c>
      <c r="G18" s="32" t="s">
        <v>113</v>
      </c>
      <c r="H18" s="13"/>
      <c r="I18" s="14" t="s">
        <v>127</v>
      </c>
      <c r="J18" s="235" t="s">
        <v>113</v>
      </c>
      <c r="K18" s="236"/>
      <c r="L18" s="250" t="s">
        <v>71</v>
      </c>
      <c r="M18" s="251"/>
      <c r="N18" s="251"/>
      <c r="O18" s="251"/>
      <c r="P18" s="251"/>
      <c r="Q18" s="251"/>
      <c r="R18" s="252"/>
    </row>
    <row r="19" spans="1:18" ht="17.25">
      <c r="A19" s="248" t="s">
        <v>72</v>
      </c>
      <c r="B19" s="249"/>
      <c r="C19" s="233"/>
      <c r="D19" s="249"/>
      <c r="E19" s="13" t="s">
        <v>73</v>
      </c>
      <c r="F19" s="14" t="s">
        <v>69</v>
      </c>
      <c r="G19" s="15"/>
      <c r="H19" s="13"/>
      <c r="I19" s="14" t="s">
        <v>70</v>
      </c>
      <c r="J19" s="235" t="s">
        <v>113</v>
      </c>
      <c r="K19" s="236"/>
      <c r="L19" s="237"/>
      <c r="M19" s="238"/>
      <c r="N19" s="238"/>
      <c r="O19" s="238"/>
      <c r="P19" s="238"/>
      <c r="Q19" s="238"/>
      <c r="R19" s="239"/>
    </row>
    <row r="20" spans="1:18" ht="18" thickBot="1">
      <c r="A20" s="248" t="s">
        <v>76</v>
      </c>
      <c r="B20" s="249"/>
      <c r="C20" s="233"/>
      <c r="D20" s="249"/>
      <c r="E20" s="13"/>
      <c r="F20" s="33" t="s">
        <v>124</v>
      </c>
      <c r="G20" s="34"/>
      <c r="H20" s="35" t="s">
        <v>137</v>
      </c>
      <c r="I20" s="14" t="s">
        <v>75</v>
      </c>
      <c r="J20" s="235" t="s">
        <v>113</v>
      </c>
      <c r="K20" s="236"/>
      <c r="L20" s="240"/>
      <c r="M20" s="241"/>
      <c r="N20" s="241"/>
      <c r="O20" s="241"/>
      <c r="P20" s="241"/>
      <c r="Q20" s="241"/>
      <c r="R20" s="242"/>
    </row>
    <row r="21" spans="1:18" ht="17.25" customHeight="1">
      <c r="A21" s="248" t="s">
        <v>79</v>
      </c>
      <c r="B21" s="249"/>
      <c r="C21" s="233"/>
      <c r="D21" s="249"/>
      <c r="E21" s="13"/>
      <c r="F21" s="9" t="s">
        <v>77</v>
      </c>
      <c r="G21" s="21"/>
      <c r="H21" s="8"/>
      <c r="I21" s="14" t="s">
        <v>78</v>
      </c>
      <c r="J21" s="235" t="s">
        <v>113</v>
      </c>
      <c r="K21" s="236"/>
      <c r="L21" s="240"/>
      <c r="M21" s="241"/>
      <c r="N21" s="241"/>
      <c r="O21" s="241"/>
      <c r="P21" s="241"/>
      <c r="Q21" s="241"/>
      <c r="R21" s="242"/>
    </row>
    <row r="22" spans="1:18" ht="17.25" customHeight="1">
      <c r="A22" s="248" t="s">
        <v>81</v>
      </c>
      <c r="B22" s="249"/>
      <c r="C22" s="233"/>
      <c r="D22" s="249"/>
      <c r="E22" s="13" t="s">
        <v>82</v>
      </c>
      <c r="F22" s="14" t="s">
        <v>51</v>
      </c>
      <c r="G22" s="233"/>
      <c r="H22" s="234"/>
      <c r="I22" s="14" t="s">
        <v>80</v>
      </c>
      <c r="J22" s="235" t="s">
        <v>113</v>
      </c>
      <c r="K22" s="236"/>
      <c r="L22" s="240"/>
      <c r="M22" s="241"/>
      <c r="N22" s="241"/>
      <c r="O22" s="241"/>
      <c r="P22" s="241"/>
      <c r="Q22" s="241"/>
      <c r="R22" s="242"/>
    </row>
    <row r="23" spans="1:18" ht="17.25">
      <c r="A23" s="248" t="s">
        <v>84</v>
      </c>
      <c r="B23" s="249"/>
      <c r="C23" s="233"/>
      <c r="D23" s="249"/>
      <c r="E23" s="13" t="s">
        <v>85</v>
      </c>
      <c r="F23" s="3" t="s">
        <v>123</v>
      </c>
      <c r="H23" s="3" t="s">
        <v>136</v>
      </c>
      <c r="I23" s="14" t="s">
        <v>83</v>
      </c>
      <c r="J23" s="235" t="s">
        <v>113</v>
      </c>
      <c r="K23" s="236"/>
      <c r="L23" s="240"/>
      <c r="M23" s="241"/>
      <c r="N23" s="241"/>
      <c r="O23" s="241"/>
      <c r="P23" s="241"/>
      <c r="Q23" s="241"/>
      <c r="R23" s="242"/>
    </row>
    <row r="24" spans="1:18" ht="17.25">
      <c r="A24" s="248" t="s">
        <v>88</v>
      </c>
      <c r="B24" s="249"/>
      <c r="C24" s="233"/>
      <c r="D24" s="249"/>
      <c r="E24" s="13"/>
      <c r="F24" s="14" t="s">
        <v>72</v>
      </c>
      <c r="G24" s="15"/>
      <c r="H24" s="13" t="s">
        <v>73</v>
      </c>
      <c r="I24" s="14" t="s">
        <v>87</v>
      </c>
      <c r="J24" s="235" t="s">
        <v>113</v>
      </c>
      <c r="K24" s="236"/>
      <c r="L24" s="240"/>
      <c r="M24" s="241"/>
      <c r="N24" s="241"/>
      <c r="O24" s="241"/>
      <c r="P24" s="241"/>
      <c r="Q24" s="241"/>
      <c r="R24" s="242"/>
    </row>
    <row r="25" spans="1:18" ht="17.25">
      <c r="A25" s="248" t="s">
        <v>91</v>
      </c>
      <c r="B25" s="249"/>
      <c r="C25" s="233"/>
      <c r="D25" s="249"/>
      <c r="E25" s="13"/>
      <c r="F25" s="14" t="s">
        <v>86</v>
      </c>
      <c r="G25" s="15"/>
      <c r="H25" s="13"/>
      <c r="I25" s="14" t="s">
        <v>90</v>
      </c>
      <c r="J25" s="235" t="s">
        <v>113</v>
      </c>
      <c r="K25" s="236"/>
      <c r="L25" s="240"/>
      <c r="M25" s="241"/>
      <c r="N25" s="241"/>
      <c r="O25" s="241"/>
      <c r="P25" s="241"/>
      <c r="Q25" s="241"/>
      <c r="R25" s="242"/>
    </row>
    <row r="26" spans="1:18" ht="17.25" customHeight="1">
      <c r="A26" s="248" t="s">
        <v>93</v>
      </c>
      <c r="B26" s="249"/>
      <c r="C26" s="233"/>
      <c r="D26" s="249"/>
      <c r="E26" s="13"/>
      <c r="F26" s="14" t="s">
        <v>89</v>
      </c>
      <c r="G26" s="15"/>
      <c r="H26" s="13" t="s">
        <v>136</v>
      </c>
      <c r="I26" s="14" t="s">
        <v>92</v>
      </c>
      <c r="J26" s="235" t="s">
        <v>113</v>
      </c>
      <c r="K26" s="236"/>
      <c r="L26" s="240"/>
      <c r="M26" s="241"/>
      <c r="N26" s="241"/>
      <c r="O26" s="241"/>
      <c r="P26" s="241"/>
      <c r="Q26" s="241"/>
      <c r="R26" s="242"/>
    </row>
    <row r="27" spans="1:18" ht="18" customHeight="1" thickBot="1">
      <c r="A27" s="246" t="s">
        <v>129</v>
      </c>
      <c r="B27" s="247"/>
      <c r="C27" s="278"/>
      <c r="D27" s="247"/>
      <c r="E27" s="13" t="s">
        <v>14</v>
      </c>
      <c r="F27" s="17" t="s">
        <v>74</v>
      </c>
      <c r="G27" s="18"/>
      <c r="H27" s="19" t="s">
        <v>60</v>
      </c>
      <c r="I27" s="14" t="s">
        <v>94</v>
      </c>
      <c r="J27" s="235" t="s">
        <v>113</v>
      </c>
      <c r="K27" s="236"/>
      <c r="L27" s="240"/>
      <c r="M27" s="241"/>
      <c r="N27" s="241"/>
      <c r="O27" s="241"/>
      <c r="P27" s="241"/>
      <c r="Q27" s="241"/>
      <c r="R27" s="242"/>
    </row>
    <row r="28" spans="1:18" ht="18" customHeight="1" thickBot="1">
      <c r="A28" s="246" t="s">
        <v>130</v>
      </c>
      <c r="B28" s="247"/>
      <c r="C28" s="294"/>
      <c r="D28" s="295"/>
      <c r="E28" s="3" t="s">
        <v>133</v>
      </c>
      <c r="F28" s="9" t="s">
        <v>95</v>
      </c>
      <c r="G28" s="21"/>
      <c r="H28" s="8"/>
      <c r="I28" s="14" t="s">
        <v>121</v>
      </c>
      <c r="J28" s="235" t="s">
        <v>113</v>
      </c>
      <c r="K28" s="236"/>
      <c r="L28" s="240"/>
      <c r="M28" s="241"/>
      <c r="N28" s="241"/>
      <c r="O28" s="241"/>
      <c r="P28" s="241"/>
      <c r="Q28" s="241"/>
      <c r="R28" s="242"/>
    </row>
    <row r="29" spans="1:18" ht="18" customHeight="1" thickBot="1">
      <c r="A29" s="24" t="s">
        <v>96</v>
      </c>
      <c r="B29" s="25" t="s">
        <v>51</v>
      </c>
      <c r="C29" s="25" t="s">
        <v>97</v>
      </c>
      <c r="D29" s="292" t="s">
        <v>98</v>
      </c>
      <c r="E29" s="293"/>
      <c r="F29" s="14" t="s">
        <v>51</v>
      </c>
      <c r="G29" s="233"/>
      <c r="H29" s="234"/>
      <c r="I29" s="14" t="s">
        <v>128</v>
      </c>
      <c r="J29" s="235" t="s">
        <v>113</v>
      </c>
      <c r="K29" s="236"/>
      <c r="L29" s="240"/>
      <c r="M29" s="241"/>
      <c r="N29" s="241"/>
      <c r="O29" s="241"/>
      <c r="P29" s="241"/>
      <c r="Q29" s="241"/>
      <c r="R29" s="242"/>
    </row>
    <row r="30" spans="1:18" ht="17.25">
      <c r="A30" s="26"/>
      <c r="B30" s="21"/>
      <c r="C30" s="21"/>
      <c r="D30" s="10"/>
      <c r="E30" s="11"/>
      <c r="F30" s="3" t="s">
        <v>123</v>
      </c>
      <c r="H30" s="3" t="s">
        <v>136</v>
      </c>
      <c r="I30" s="14"/>
      <c r="J30" s="233"/>
      <c r="K30" s="234"/>
      <c r="L30" s="240"/>
      <c r="M30" s="241"/>
      <c r="N30" s="241"/>
      <c r="O30" s="241"/>
      <c r="P30" s="241"/>
      <c r="Q30" s="241"/>
      <c r="R30" s="242"/>
    </row>
    <row r="31" spans="1:18" ht="17.25">
      <c r="A31" s="14"/>
      <c r="B31" s="15"/>
      <c r="C31" s="15"/>
      <c r="D31" s="1"/>
      <c r="E31" s="22"/>
      <c r="F31" s="14" t="s">
        <v>72</v>
      </c>
      <c r="G31" s="15"/>
      <c r="H31" s="13" t="s">
        <v>73</v>
      </c>
      <c r="I31" s="14" t="s">
        <v>61</v>
      </c>
      <c r="J31" s="233"/>
      <c r="K31" s="234"/>
      <c r="L31" s="240"/>
      <c r="M31" s="241"/>
      <c r="N31" s="241"/>
      <c r="O31" s="241"/>
      <c r="P31" s="241"/>
      <c r="Q31" s="241"/>
      <c r="R31" s="242"/>
    </row>
    <row r="32" spans="1:18" ht="17.25">
      <c r="A32" s="14"/>
      <c r="B32" s="15"/>
      <c r="C32" s="1"/>
      <c r="D32" s="16"/>
      <c r="E32" s="22"/>
      <c r="F32" s="14" t="s">
        <v>86</v>
      </c>
      <c r="G32" s="15"/>
      <c r="H32" s="13"/>
      <c r="I32" s="14"/>
      <c r="J32" s="233"/>
      <c r="K32" s="234"/>
      <c r="L32" s="240"/>
      <c r="M32" s="241"/>
      <c r="N32" s="241"/>
      <c r="O32" s="241"/>
      <c r="P32" s="241"/>
      <c r="Q32" s="241"/>
      <c r="R32" s="242"/>
    </row>
    <row r="33" spans="1:18" ht="17.25">
      <c r="A33" s="14"/>
      <c r="B33" s="15"/>
      <c r="C33" s="15"/>
      <c r="D33" s="16"/>
      <c r="E33" s="22"/>
      <c r="F33" s="14" t="s">
        <v>99</v>
      </c>
      <c r="G33" s="15"/>
      <c r="H33" s="13" t="s">
        <v>136</v>
      </c>
      <c r="I33" s="14"/>
      <c r="J33" s="233"/>
      <c r="K33" s="234"/>
      <c r="L33" s="240"/>
      <c r="M33" s="241"/>
      <c r="N33" s="241"/>
      <c r="O33" s="241"/>
      <c r="P33" s="241"/>
      <c r="Q33" s="241"/>
      <c r="R33" s="242"/>
    </row>
    <row r="34" spans="1:18" ht="18" thickBot="1">
      <c r="A34" s="17"/>
      <c r="B34" s="18"/>
      <c r="C34" s="18"/>
      <c r="D34" s="20"/>
      <c r="E34" s="23"/>
      <c r="F34" s="17" t="s">
        <v>74</v>
      </c>
      <c r="G34" s="18"/>
      <c r="H34" s="19" t="s">
        <v>60</v>
      </c>
      <c r="I34" s="17" t="s">
        <v>100</v>
      </c>
      <c r="J34" s="18"/>
      <c r="K34" s="19" t="s">
        <v>101</v>
      </c>
      <c r="L34" s="243"/>
      <c r="M34" s="244"/>
      <c r="N34" s="244"/>
      <c r="O34" s="244"/>
      <c r="P34" s="244"/>
      <c r="Q34" s="244"/>
      <c r="R34" s="245"/>
    </row>
    <row r="36" ht="15" customHeight="1"/>
    <row r="38" spans="7:18" ht="17.25">
      <c r="G38" s="1"/>
      <c r="M38" s="27"/>
      <c r="N38" s="27"/>
      <c r="O38" s="1"/>
      <c r="P38" s="1"/>
      <c r="Q38" s="1"/>
      <c r="R38" s="1"/>
    </row>
  </sheetData>
  <sheetProtection/>
  <mergeCells count="91">
    <mergeCell ref="C28:D28"/>
    <mergeCell ref="C26:D26"/>
    <mergeCell ref="C21:D21"/>
    <mergeCell ref="C22:D22"/>
    <mergeCell ref="C24:D24"/>
    <mergeCell ref="D29:E29"/>
    <mergeCell ref="J17:K17"/>
    <mergeCell ref="J18:K18"/>
    <mergeCell ref="C23:D23"/>
    <mergeCell ref="J19:K19"/>
    <mergeCell ref="J26:K26"/>
    <mergeCell ref="G22:H22"/>
    <mergeCell ref="J25:K25"/>
    <mergeCell ref="G29:H29"/>
    <mergeCell ref="C19:D19"/>
    <mergeCell ref="C20:D20"/>
    <mergeCell ref="A1:R2"/>
    <mergeCell ref="B3:H3"/>
    <mergeCell ref="I3:R3"/>
    <mergeCell ref="B4:H4"/>
    <mergeCell ref="J4:R4"/>
    <mergeCell ref="G7:H7"/>
    <mergeCell ref="J7:M7"/>
    <mergeCell ref="A13:B13"/>
    <mergeCell ref="A15:B15"/>
    <mergeCell ref="C15:D15"/>
    <mergeCell ref="A16:B16"/>
    <mergeCell ref="C27:D27"/>
    <mergeCell ref="C14:D14"/>
    <mergeCell ref="C16:D16"/>
    <mergeCell ref="A5:B5"/>
    <mergeCell ref="C5:R5"/>
    <mergeCell ref="A6:B6"/>
    <mergeCell ref="G6:H6"/>
    <mergeCell ref="A28:B28"/>
    <mergeCell ref="A7:B7"/>
    <mergeCell ref="A8:B8"/>
    <mergeCell ref="A9:B9"/>
    <mergeCell ref="A10:B10"/>
    <mergeCell ref="A14:B14"/>
    <mergeCell ref="Q10:R10"/>
    <mergeCell ref="O10:P10"/>
    <mergeCell ref="C8:D8"/>
    <mergeCell ref="C9:D9"/>
    <mergeCell ref="C10:D10"/>
    <mergeCell ref="O7:R7"/>
    <mergeCell ref="C7:D7"/>
    <mergeCell ref="O11:R11"/>
    <mergeCell ref="A12:B12"/>
    <mergeCell ref="O12:R12"/>
    <mergeCell ref="J11:L11"/>
    <mergeCell ref="C11:D11"/>
    <mergeCell ref="C12:D12"/>
    <mergeCell ref="A11:B11"/>
    <mergeCell ref="J13:M13"/>
    <mergeCell ref="O13:R13"/>
    <mergeCell ref="J14:M14"/>
    <mergeCell ref="O14:R14"/>
    <mergeCell ref="J15:M15"/>
    <mergeCell ref="J16:M16"/>
    <mergeCell ref="O16:R16"/>
    <mergeCell ref="J27:K27"/>
    <mergeCell ref="L17:M17"/>
    <mergeCell ref="O17:R17"/>
    <mergeCell ref="O15:R15"/>
    <mergeCell ref="L18:R18"/>
    <mergeCell ref="A17:B17"/>
    <mergeCell ref="C18:D18"/>
    <mergeCell ref="A27:B27"/>
    <mergeCell ref="A25:B25"/>
    <mergeCell ref="A26:B26"/>
    <mergeCell ref="J31:K31"/>
    <mergeCell ref="A19:B19"/>
    <mergeCell ref="A18:B18"/>
    <mergeCell ref="C25:D25"/>
    <mergeCell ref="J30:K30"/>
    <mergeCell ref="J21:K21"/>
    <mergeCell ref="J22:K22"/>
    <mergeCell ref="J23:K23"/>
    <mergeCell ref="J24:K24"/>
    <mergeCell ref="J29:K29"/>
    <mergeCell ref="J32:K32"/>
    <mergeCell ref="J28:K28"/>
    <mergeCell ref="J33:K33"/>
    <mergeCell ref="L19:R34"/>
    <mergeCell ref="A20:B20"/>
    <mergeCell ref="J20:K20"/>
    <mergeCell ref="A21:B21"/>
    <mergeCell ref="A22:B22"/>
    <mergeCell ref="A23:B23"/>
    <mergeCell ref="A24:B24"/>
  </mergeCells>
  <dataValidations count="4">
    <dataValidation type="list" allowBlank="1" showInputMessage="1" showErrorMessage="1" sqref="O17:R17">
      <formula1>question3</formula1>
    </dataValidation>
    <dataValidation type="list" allowBlank="1" showInputMessage="1" showErrorMessage="1" sqref="G17:G18 O12:R15 J18:J29 J14:M15">
      <formula1>question1</formula1>
    </dataValidation>
    <dataValidation type="list" allowBlank="1" showInputMessage="1" showErrorMessage="1" sqref="B4:H4">
      <formula1>question2</formula1>
    </dataValidation>
    <dataValidation type="list" allowBlank="1" showInputMessage="1" showErrorMessage="1" sqref="J13:M13">
      <formula1>question4</formula1>
    </dataValidation>
  </dataValidations>
  <printOptions/>
  <pageMargins left="0.3937007874015748" right="0.3937007874015748" top="0.5905511811023623" bottom="0.5905511811023623" header="0.5118110236220472" footer="0.5118110236220472"/>
  <pageSetup orientation="landscape" paperSize="12" r:id="rId1"/>
</worksheet>
</file>

<file path=xl/worksheets/sheet19.xml><?xml version="1.0" encoding="utf-8"?>
<worksheet xmlns="http://schemas.openxmlformats.org/spreadsheetml/2006/main" xmlns:r="http://schemas.openxmlformats.org/officeDocument/2006/relationships">
  <dimension ref="A1:D10"/>
  <sheetViews>
    <sheetView zoomScalePageLayoutView="0" workbookViewId="0" topLeftCell="A1">
      <selection activeCell="C14" sqref="C14"/>
    </sheetView>
  </sheetViews>
  <sheetFormatPr defaultColWidth="9.00390625" defaultRowHeight="13.5"/>
  <cols>
    <col min="1" max="1" width="9.00390625" style="30" customWidth="1"/>
    <col min="2" max="2" width="19.625" style="30" customWidth="1"/>
    <col min="3" max="3" width="20.75390625" style="30" customWidth="1"/>
    <col min="4" max="4" width="18.375" style="30" customWidth="1"/>
    <col min="5" max="16384" width="9.00390625" style="30" customWidth="1"/>
  </cols>
  <sheetData>
    <row r="1" spans="1:4" ht="13.5">
      <c r="A1" s="29" t="s">
        <v>111</v>
      </c>
      <c r="B1" s="29" t="s">
        <v>108</v>
      </c>
      <c r="C1" s="28" t="s">
        <v>102</v>
      </c>
      <c r="D1" s="30" t="s">
        <v>118</v>
      </c>
    </row>
    <row r="2" spans="1:4" ht="13.5">
      <c r="A2" s="30" t="s">
        <v>112</v>
      </c>
      <c r="B2" s="30" t="s">
        <v>109</v>
      </c>
      <c r="C2" s="28" t="s">
        <v>103</v>
      </c>
      <c r="D2" s="30" t="s">
        <v>114</v>
      </c>
    </row>
    <row r="3" spans="1:4" ht="13.5">
      <c r="A3" s="30" t="s">
        <v>144</v>
      </c>
      <c r="B3" s="30" t="s">
        <v>110</v>
      </c>
      <c r="C3" s="28" t="s">
        <v>104</v>
      </c>
      <c r="D3" s="30" t="s">
        <v>115</v>
      </c>
    </row>
    <row r="4" spans="3:4" ht="13.5">
      <c r="C4" s="28" t="s">
        <v>105</v>
      </c>
      <c r="D4" s="30" t="s">
        <v>116</v>
      </c>
    </row>
    <row r="5" spans="3:4" ht="13.5">
      <c r="C5" s="28" t="s">
        <v>106</v>
      </c>
      <c r="D5" s="30" t="s">
        <v>117</v>
      </c>
    </row>
    <row r="6" ht="13.5">
      <c r="C6" s="28" t="s">
        <v>107</v>
      </c>
    </row>
    <row r="8" ht="13.5">
      <c r="C8" s="28"/>
    </row>
    <row r="10" ht="13.5">
      <c r="C10" s="28"/>
    </row>
  </sheetData>
  <sheetProtection/>
  <printOptions/>
  <pageMargins left="0.787" right="0.787" top="0.984" bottom="0.984" header="0.512" footer="0.512"/>
  <pageSetup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FF51"/>
  <sheetViews>
    <sheetView showGridLines="0" zoomScale="70" zoomScaleNormal="70" zoomScalePageLayoutView="0" workbookViewId="0" topLeftCell="A70">
      <pane xSplit="1" topLeftCell="B1" activePane="topRight" state="frozen"/>
      <selection pane="topLeft" activeCell="A7" sqref="A7"/>
      <selection pane="topRight" activeCell="H93" sqref="H93"/>
    </sheetView>
  </sheetViews>
  <sheetFormatPr defaultColWidth="9.00390625" defaultRowHeight="19.5" customHeight="1"/>
  <cols>
    <col min="1" max="1" width="4.75390625" style="134" customWidth="1"/>
    <col min="2" max="2" width="38.625" style="132" customWidth="1"/>
    <col min="3" max="3" width="30.00390625" style="132" customWidth="1"/>
    <col min="4" max="4" width="8.625" style="132" customWidth="1"/>
    <col min="5" max="5" width="7.875" style="132" customWidth="1"/>
    <col min="6" max="6" width="7.50390625" style="132" customWidth="1"/>
    <col min="7" max="7" width="5.875" style="132" customWidth="1"/>
    <col min="8" max="8" width="5.375" style="132" customWidth="1"/>
    <col min="9" max="9" width="8.125" style="132" customWidth="1"/>
    <col min="10" max="15" width="5.75390625" style="132" customWidth="1"/>
    <col min="16" max="16" width="5.75390625" style="135" customWidth="1"/>
    <col min="17" max="18" width="5.75390625" style="132" customWidth="1"/>
    <col min="19" max="19" width="16.125" style="132" customWidth="1"/>
    <col min="20" max="20" width="7.25390625" style="132" customWidth="1"/>
    <col min="21" max="21" width="5.75390625" style="132" customWidth="1"/>
    <col min="22" max="22" width="5.75390625" style="135" customWidth="1"/>
    <col min="23" max="23" width="6.50390625" style="132" customWidth="1"/>
    <col min="24" max="24" width="12.00390625" style="132" customWidth="1"/>
    <col min="25" max="25" width="8.875" style="132" customWidth="1"/>
    <col min="26" max="27" width="6.375" style="132" customWidth="1"/>
    <col min="28" max="28" width="15.25390625" style="132" customWidth="1"/>
    <col min="29" max="29" width="5.625" style="132" customWidth="1"/>
    <col min="30" max="30" width="6.875" style="132" customWidth="1"/>
    <col min="31" max="31" width="23.00390625" style="132" customWidth="1"/>
    <col min="32" max="33" width="5.625" style="132" customWidth="1"/>
    <col min="34" max="34" width="6.875" style="132" customWidth="1"/>
    <col min="35" max="35" width="12.125" style="132" customWidth="1"/>
    <col min="36" max="36" width="13.25390625" style="132" customWidth="1"/>
    <col min="37" max="37" width="9.125" style="132" customWidth="1"/>
    <col min="38" max="39" width="5.625" style="132" customWidth="1"/>
    <col min="40" max="40" width="7.00390625" style="132" bestFit="1" customWidth="1"/>
    <col min="41" max="41" width="14.25390625" style="132" customWidth="1"/>
    <col min="42" max="43" width="6.625" style="132" customWidth="1"/>
    <col min="44" max="44" width="7.75390625" style="132" customWidth="1"/>
    <col min="45" max="45" width="5.625" style="132" customWidth="1"/>
    <col min="46" max="46" width="7.25390625" style="132" customWidth="1"/>
    <col min="47" max="47" width="11.375" style="132" customWidth="1"/>
    <col min="48" max="49" width="7.625" style="132" customWidth="1"/>
    <col min="50" max="50" width="8.375" style="132" customWidth="1"/>
    <col min="51" max="51" width="5.625" style="132" customWidth="1"/>
    <col min="52" max="52" width="5.375" style="132" customWidth="1"/>
    <col min="53" max="53" width="3.25390625" style="132" customWidth="1"/>
    <col min="54" max="54" width="4.375" style="132" customWidth="1"/>
    <col min="55" max="55" width="7.125" style="132" customWidth="1"/>
    <col min="56" max="56" width="18.00390625" style="132" customWidth="1"/>
    <col min="57" max="57" width="6.125" style="133" customWidth="1"/>
    <col min="58" max="58" width="12.00390625" style="132" bestFit="1" customWidth="1"/>
    <col min="59" max="61" width="3.75390625" style="132" customWidth="1"/>
    <col min="62" max="62" width="5.00390625" style="132" customWidth="1"/>
    <col min="63" max="63" width="23.00390625" style="132" customWidth="1"/>
    <col min="64" max="74" width="3.75390625" style="132" customWidth="1"/>
    <col min="75" max="75" width="4.00390625" style="132" bestFit="1" customWidth="1"/>
    <col min="76" max="76" width="6.875" style="132" customWidth="1"/>
    <col min="77" max="79" width="3.875" style="132" customWidth="1"/>
    <col min="80" max="80" width="6.375" style="132" customWidth="1"/>
    <col min="81" max="81" width="5.875" style="132" customWidth="1"/>
    <col min="82" max="82" width="7.00390625" style="132" customWidth="1"/>
    <col min="83" max="83" width="9.625" style="132" customWidth="1"/>
    <col min="84" max="86" width="3.875" style="132" customWidth="1"/>
    <col min="87" max="87" width="4.75390625" style="132" customWidth="1"/>
    <col min="88" max="88" width="5.50390625" style="132" customWidth="1"/>
    <col min="89" max="89" width="10.50390625" style="132" customWidth="1"/>
    <col min="90" max="90" width="22.125" style="132" customWidth="1"/>
    <col min="91" max="16384" width="9.00390625" style="132" customWidth="1"/>
  </cols>
  <sheetData>
    <row r="1" spans="1:87" s="92" customFormat="1" ht="19.5" customHeight="1">
      <c r="A1" s="91"/>
      <c r="B1" s="92">
        <v>3</v>
      </c>
      <c r="C1" s="92">
        <v>29</v>
      </c>
      <c r="D1" s="92">
        <v>29</v>
      </c>
      <c r="F1" s="92">
        <v>29</v>
      </c>
      <c r="J1" s="92">
        <v>18</v>
      </c>
      <c r="K1" s="92">
        <v>13</v>
      </c>
      <c r="L1" s="92">
        <v>13</v>
      </c>
      <c r="M1" s="92">
        <v>7</v>
      </c>
      <c r="N1" s="92">
        <v>9</v>
      </c>
      <c r="O1" s="92">
        <v>9</v>
      </c>
      <c r="P1" s="93"/>
      <c r="S1" s="92">
        <v>10</v>
      </c>
      <c r="U1" s="92">
        <v>19</v>
      </c>
      <c r="V1" s="93"/>
      <c r="X1" s="92">
        <v>30</v>
      </c>
      <c r="Z1" s="92">
        <v>23</v>
      </c>
      <c r="AA1" s="92">
        <v>22</v>
      </c>
      <c r="AB1" s="92">
        <v>21</v>
      </c>
      <c r="AE1" s="92">
        <v>12</v>
      </c>
      <c r="AF1" s="92">
        <v>13</v>
      </c>
      <c r="AG1" s="92">
        <v>14</v>
      </c>
      <c r="AH1" s="92">
        <v>19</v>
      </c>
      <c r="AI1" s="92">
        <v>16</v>
      </c>
      <c r="AJ1" s="92">
        <v>15</v>
      </c>
      <c r="AM1" s="92">
        <v>24</v>
      </c>
      <c r="AN1" s="92">
        <v>23</v>
      </c>
      <c r="AO1" s="92">
        <v>22</v>
      </c>
      <c r="AP1" s="92">
        <v>26</v>
      </c>
      <c r="AQ1" s="92">
        <v>25</v>
      </c>
      <c r="AS1" s="92">
        <v>31</v>
      </c>
      <c r="AT1" s="92">
        <v>30</v>
      </c>
      <c r="AU1" s="92">
        <v>29</v>
      </c>
      <c r="AV1" s="92">
        <v>33</v>
      </c>
      <c r="AW1" s="92">
        <v>32</v>
      </c>
      <c r="AY1" s="92">
        <v>9</v>
      </c>
      <c r="AZ1" s="92">
        <v>8</v>
      </c>
      <c r="BB1" s="92">
        <v>8</v>
      </c>
      <c r="BC1" s="92">
        <v>8</v>
      </c>
      <c r="BD1" s="92">
        <v>7</v>
      </c>
      <c r="BE1" s="94">
        <v>10</v>
      </c>
      <c r="BF1" s="92">
        <v>7</v>
      </c>
      <c r="BI1" s="92">
        <v>14</v>
      </c>
      <c r="BJ1" s="92">
        <v>15</v>
      </c>
      <c r="BK1" s="92">
        <v>13</v>
      </c>
      <c r="BL1" s="92">
        <v>18</v>
      </c>
      <c r="BM1" s="92">
        <v>19</v>
      </c>
      <c r="BN1" s="92">
        <v>20</v>
      </c>
      <c r="BO1" s="92">
        <v>21</v>
      </c>
      <c r="BP1" s="92">
        <v>22</v>
      </c>
      <c r="BQ1" s="92">
        <v>23</v>
      </c>
      <c r="BR1" s="92">
        <v>24</v>
      </c>
      <c r="BS1" s="92">
        <v>25</v>
      </c>
      <c r="BT1" s="92">
        <v>26</v>
      </c>
      <c r="BU1" s="92">
        <v>27</v>
      </c>
      <c r="BV1" s="92">
        <v>28</v>
      </c>
      <c r="BW1" s="92">
        <v>29</v>
      </c>
      <c r="CA1" s="92">
        <v>27</v>
      </c>
      <c r="CB1" s="92">
        <v>28</v>
      </c>
      <c r="CC1" s="92">
        <v>27</v>
      </c>
      <c r="CD1" s="92">
        <v>34</v>
      </c>
      <c r="CE1" s="92">
        <v>20</v>
      </c>
      <c r="CF1" s="92">
        <v>8</v>
      </c>
      <c r="CG1" s="92">
        <v>11</v>
      </c>
      <c r="CH1" s="92">
        <v>16</v>
      </c>
      <c r="CI1" s="92">
        <v>34</v>
      </c>
    </row>
    <row r="2" spans="1:87" s="96" customFormat="1" ht="19.5" customHeight="1">
      <c r="A2" s="95"/>
      <c r="B2" s="96">
        <v>2</v>
      </c>
      <c r="C2" s="96">
        <v>4</v>
      </c>
      <c r="D2" s="96">
        <v>6</v>
      </c>
      <c r="F2" s="96">
        <v>10</v>
      </c>
      <c r="J2" s="96">
        <v>3</v>
      </c>
      <c r="K2" s="96">
        <v>3</v>
      </c>
      <c r="L2" s="96">
        <v>4</v>
      </c>
      <c r="M2" s="96">
        <v>3</v>
      </c>
      <c r="N2" s="96">
        <v>4</v>
      </c>
      <c r="O2" s="96">
        <v>3</v>
      </c>
      <c r="P2" s="97"/>
      <c r="S2" s="96">
        <v>3</v>
      </c>
      <c r="U2" s="96">
        <v>3</v>
      </c>
      <c r="V2" s="97"/>
      <c r="X2" s="96">
        <v>2</v>
      </c>
      <c r="Z2" s="96">
        <v>3</v>
      </c>
      <c r="AA2" s="96">
        <v>3</v>
      </c>
      <c r="AB2" s="96">
        <v>3</v>
      </c>
      <c r="AE2" s="96">
        <v>3</v>
      </c>
      <c r="AF2" s="96">
        <v>7</v>
      </c>
      <c r="AG2" s="96">
        <v>7</v>
      </c>
      <c r="AH2" s="96">
        <v>7</v>
      </c>
      <c r="AI2" s="96">
        <v>7</v>
      </c>
      <c r="AJ2" s="96">
        <v>7</v>
      </c>
      <c r="AM2" s="96">
        <v>7</v>
      </c>
      <c r="AN2" s="96">
        <v>7</v>
      </c>
      <c r="AO2" s="96">
        <v>7</v>
      </c>
      <c r="AP2" s="96">
        <v>7</v>
      </c>
      <c r="AQ2" s="96">
        <v>7</v>
      </c>
      <c r="AS2" s="96">
        <v>7</v>
      </c>
      <c r="AT2" s="96">
        <v>7</v>
      </c>
      <c r="AU2" s="96">
        <v>7</v>
      </c>
      <c r="AV2" s="96">
        <v>7</v>
      </c>
      <c r="AW2" s="96">
        <v>7</v>
      </c>
      <c r="AY2" s="96">
        <v>7</v>
      </c>
      <c r="AZ2" s="96">
        <v>10</v>
      </c>
      <c r="BB2" s="96">
        <v>12</v>
      </c>
      <c r="BC2" s="96">
        <v>3</v>
      </c>
      <c r="BD2" s="96">
        <v>7</v>
      </c>
      <c r="BE2" s="98">
        <v>7</v>
      </c>
      <c r="BF2" s="96">
        <v>10</v>
      </c>
      <c r="BI2" s="96">
        <v>10</v>
      </c>
      <c r="BJ2" s="96">
        <v>10</v>
      </c>
      <c r="BK2" s="96">
        <v>10</v>
      </c>
      <c r="BL2" s="96">
        <v>10</v>
      </c>
      <c r="BM2" s="96">
        <v>10</v>
      </c>
      <c r="BN2" s="96">
        <v>10</v>
      </c>
      <c r="BO2" s="96">
        <v>10</v>
      </c>
      <c r="BP2" s="96">
        <v>10</v>
      </c>
      <c r="BQ2" s="96">
        <v>10</v>
      </c>
      <c r="BR2" s="96">
        <v>10</v>
      </c>
      <c r="BS2" s="96">
        <v>10</v>
      </c>
      <c r="BT2" s="96">
        <v>10</v>
      </c>
      <c r="BU2" s="96">
        <v>10</v>
      </c>
      <c r="BV2" s="96">
        <v>10</v>
      </c>
      <c r="BW2" s="96">
        <v>10</v>
      </c>
      <c r="CA2" s="96">
        <v>3</v>
      </c>
      <c r="CB2" s="96">
        <v>3</v>
      </c>
      <c r="CC2" s="96">
        <v>7</v>
      </c>
      <c r="CD2" s="96">
        <v>7</v>
      </c>
      <c r="CE2" s="96">
        <v>7</v>
      </c>
      <c r="CF2" s="96">
        <v>7</v>
      </c>
      <c r="CG2" s="96">
        <v>7</v>
      </c>
      <c r="CH2" s="96">
        <v>3</v>
      </c>
      <c r="CI2" s="96">
        <v>10</v>
      </c>
    </row>
    <row r="4" spans="1:90" s="96" customFormat="1" ht="19.5" customHeight="1">
      <c r="A4" s="95"/>
      <c r="C4" s="96" t="s">
        <v>372</v>
      </c>
      <c r="D4" s="99" t="s">
        <v>342</v>
      </c>
      <c r="E4" s="99"/>
      <c r="F4" s="99"/>
      <c r="G4" s="99"/>
      <c r="H4" s="99"/>
      <c r="J4" s="99" t="s">
        <v>343</v>
      </c>
      <c r="K4" s="99"/>
      <c r="L4" s="99"/>
      <c r="M4" s="99"/>
      <c r="N4" s="99"/>
      <c r="O4" s="99"/>
      <c r="P4" s="100"/>
      <c r="Q4" s="99"/>
      <c r="R4" s="99"/>
      <c r="S4" s="99"/>
      <c r="T4" s="99" t="s">
        <v>344</v>
      </c>
      <c r="U4" s="99" t="s">
        <v>225</v>
      </c>
      <c r="V4" s="100"/>
      <c r="W4" s="99"/>
      <c r="X4" s="99"/>
      <c r="Y4" s="99"/>
      <c r="Z4" s="99"/>
      <c r="AA4" s="99"/>
      <c r="AB4" s="99"/>
      <c r="AC4" s="99"/>
      <c r="AD4" s="99"/>
      <c r="AE4" s="99"/>
      <c r="AF4" s="99" t="s">
        <v>345</v>
      </c>
      <c r="AG4" s="99"/>
      <c r="AH4" s="99"/>
      <c r="AI4" s="99"/>
      <c r="AJ4" s="99"/>
      <c r="AK4" s="99"/>
      <c r="AL4" s="99"/>
      <c r="AM4" s="99" t="s">
        <v>346</v>
      </c>
      <c r="AN4" s="99"/>
      <c r="AO4" s="99"/>
      <c r="AP4" s="99"/>
      <c r="AQ4" s="99"/>
      <c r="AR4" s="99"/>
      <c r="AS4" s="99" t="s">
        <v>264</v>
      </c>
      <c r="AT4" s="99"/>
      <c r="AU4" s="99"/>
      <c r="AV4" s="99"/>
      <c r="AW4" s="99"/>
      <c r="AX4" s="99"/>
      <c r="AY4" s="213" t="s">
        <v>347</v>
      </c>
      <c r="AZ4" s="213"/>
      <c r="BA4" s="213"/>
      <c r="BB4" s="213"/>
      <c r="BC4" s="213"/>
      <c r="BD4" s="213"/>
      <c r="BE4" s="213"/>
      <c r="BF4" s="213"/>
      <c r="BG4" s="99" t="s">
        <v>348</v>
      </c>
      <c r="BH4" s="99"/>
      <c r="BI4" s="99"/>
      <c r="BJ4" s="99"/>
      <c r="BK4" s="99"/>
      <c r="BL4" s="99" t="s">
        <v>349</v>
      </c>
      <c r="BM4" s="99"/>
      <c r="BN4" s="99"/>
      <c r="BO4" s="99"/>
      <c r="BP4" s="99"/>
      <c r="BQ4" s="99"/>
      <c r="BR4" s="99"/>
      <c r="BS4" s="99"/>
      <c r="BT4" s="99"/>
      <c r="BU4" s="99"/>
      <c r="BV4" s="99"/>
      <c r="BW4" s="99"/>
      <c r="BX4" s="213" t="s">
        <v>369</v>
      </c>
      <c r="BY4" s="213"/>
      <c r="BZ4" s="213"/>
      <c r="CA4" s="213"/>
      <c r="CB4" s="213"/>
      <c r="CC4" s="213"/>
      <c r="CD4" s="213"/>
      <c r="CE4" s="213"/>
      <c r="CF4" s="213"/>
      <c r="CG4" s="213"/>
      <c r="CH4" s="213"/>
      <c r="CI4" s="213"/>
      <c r="CK4" s="65"/>
      <c r="CL4" s="65"/>
    </row>
    <row r="5" spans="1:90" s="96" customFormat="1" ht="112.5" customHeight="1">
      <c r="A5" s="101" t="s">
        <v>359</v>
      </c>
      <c r="B5" s="96" t="s">
        <v>368</v>
      </c>
      <c r="D5" s="169" t="s">
        <v>743</v>
      </c>
      <c r="E5" s="102" t="s">
        <v>302</v>
      </c>
      <c r="F5" s="102" t="s">
        <v>303</v>
      </c>
      <c r="G5" s="102" t="s">
        <v>304</v>
      </c>
      <c r="H5" s="102" t="s">
        <v>305</v>
      </c>
      <c r="I5" s="102" t="s">
        <v>306</v>
      </c>
      <c r="J5" s="102" t="s">
        <v>307</v>
      </c>
      <c r="K5" s="102" t="s">
        <v>308</v>
      </c>
      <c r="L5" s="102" t="s">
        <v>417</v>
      </c>
      <c r="M5" s="102" t="s">
        <v>309</v>
      </c>
      <c r="N5" s="102" t="s">
        <v>310</v>
      </c>
      <c r="O5" s="103" t="s">
        <v>311</v>
      </c>
      <c r="P5" s="104" t="s">
        <v>420</v>
      </c>
      <c r="Q5" s="105" t="s">
        <v>421</v>
      </c>
      <c r="R5" s="105" t="s">
        <v>422</v>
      </c>
      <c r="S5" s="102" t="s">
        <v>312</v>
      </c>
      <c r="T5" s="102" t="s">
        <v>307</v>
      </c>
      <c r="U5" s="102" t="s">
        <v>313</v>
      </c>
      <c r="V5" s="106" t="s">
        <v>419</v>
      </c>
      <c r="W5" s="102" t="s">
        <v>314</v>
      </c>
      <c r="X5" s="140" t="s">
        <v>738</v>
      </c>
      <c r="Y5" s="102" t="s">
        <v>315</v>
      </c>
      <c r="Z5" s="102" t="s">
        <v>378</v>
      </c>
      <c r="AA5" s="102" t="s">
        <v>379</v>
      </c>
      <c r="AB5" s="102" t="s">
        <v>376</v>
      </c>
      <c r="AC5" s="102" t="s">
        <v>380</v>
      </c>
      <c r="AD5" s="103" t="s">
        <v>381</v>
      </c>
      <c r="AE5" s="102" t="s">
        <v>316</v>
      </c>
      <c r="AF5" s="102" t="s">
        <v>317</v>
      </c>
      <c r="AG5" s="103" t="s">
        <v>318</v>
      </c>
      <c r="AH5" s="103" t="s">
        <v>370</v>
      </c>
      <c r="AI5" s="103" t="s">
        <v>319</v>
      </c>
      <c r="AJ5" s="103" t="s">
        <v>360</v>
      </c>
      <c r="AK5" s="102" t="s">
        <v>382</v>
      </c>
      <c r="AL5" s="103" t="s">
        <v>320</v>
      </c>
      <c r="AM5" s="102" t="s">
        <v>321</v>
      </c>
      <c r="AN5" s="102" t="s">
        <v>322</v>
      </c>
      <c r="AO5" s="102" t="s">
        <v>323</v>
      </c>
      <c r="AP5" s="102" t="s">
        <v>363</v>
      </c>
      <c r="AQ5" s="102" t="s">
        <v>324</v>
      </c>
      <c r="AR5" s="102" t="s">
        <v>325</v>
      </c>
      <c r="AS5" s="102" t="s">
        <v>326</v>
      </c>
      <c r="AT5" s="102" t="s">
        <v>327</v>
      </c>
      <c r="AU5" s="102" t="s">
        <v>328</v>
      </c>
      <c r="AV5" s="102" t="s">
        <v>363</v>
      </c>
      <c r="AW5" s="102" t="s">
        <v>329</v>
      </c>
      <c r="AX5" s="102" t="s">
        <v>330</v>
      </c>
      <c r="AY5" s="103" t="s">
        <v>331</v>
      </c>
      <c r="AZ5" s="103"/>
      <c r="BA5" s="103" t="s">
        <v>332</v>
      </c>
      <c r="BB5" s="103"/>
      <c r="BC5" s="103" t="s">
        <v>358</v>
      </c>
      <c r="BD5" s="103" t="s">
        <v>371</v>
      </c>
      <c r="BE5" s="107" t="s">
        <v>377</v>
      </c>
      <c r="BF5" s="103" t="s">
        <v>333</v>
      </c>
      <c r="BG5" s="102" t="s">
        <v>334</v>
      </c>
      <c r="BH5" s="102" t="s">
        <v>335</v>
      </c>
      <c r="BI5" s="102" t="s">
        <v>336</v>
      </c>
      <c r="BJ5" s="102" t="s">
        <v>383</v>
      </c>
      <c r="BK5" s="102" t="s">
        <v>364</v>
      </c>
      <c r="BL5" s="102" t="s">
        <v>365</v>
      </c>
      <c r="BM5" s="102" t="s">
        <v>366</v>
      </c>
      <c r="BN5" s="102" t="s">
        <v>341</v>
      </c>
      <c r="BO5" s="102" t="s">
        <v>244</v>
      </c>
      <c r="BP5" s="102" t="s">
        <v>338</v>
      </c>
      <c r="BQ5" s="102" t="s">
        <v>339</v>
      </c>
      <c r="BR5" s="102" t="s">
        <v>340</v>
      </c>
      <c r="BS5" s="102" t="s">
        <v>384</v>
      </c>
      <c r="BT5" s="102" t="s">
        <v>385</v>
      </c>
      <c r="BU5" s="102" t="s">
        <v>386</v>
      </c>
      <c r="BV5" s="102" t="s">
        <v>367</v>
      </c>
      <c r="BW5" s="102" t="s">
        <v>337</v>
      </c>
      <c r="BX5" s="102" t="s">
        <v>387</v>
      </c>
      <c r="BY5" s="102" t="s">
        <v>388</v>
      </c>
      <c r="BZ5" s="102" t="s">
        <v>389</v>
      </c>
      <c r="CA5" s="102" t="s">
        <v>390</v>
      </c>
      <c r="CB5" s="102" t="s">
        <v>391</v>
      </c>
      <c r="CC5" s="102" t="s">
        <v>392</v>
      </c>
      <c r="CD5" s="102" t="s">
        <v>393</v>
      </c>
      <c r="CE5" s="102" t="s">
        <v>394</v>
      </c>
      <c r="CF5" s="102" t="s">
        <v>395</v>
      </c>
      <c r="CG5" s="102" t="s">
        <v>396</v>
      </c>
      <c r="CH5" s="102" t="s">
        <v>397</v>
      </c>
      <c r="CI5" s="102" t="s">
        <v>398</v>
      </c>
      <c r="CK5" s="102"/>
      <c r="CL5" s="102"/>
    </row>
    <row r="6" spans="1:90" s="177" customFormat="1" ht="15.75" customHeight="1">
      <c r="A6" s="176" t="s">
        <v>290</v>
      </c>
      <c r="B6" s="177" t="str">
        <f ca="1">INDIRECT(ADDRESS(B$1,B$2,3,TRUE,$A6))</f>
        <v>つくば鳥人間の会</v>
      </c>
      <c r="C6" s="177" t="s">
        <v>373</v>
      </c>
      <c r="D6" s="178"/>
      <c r="E6" s="179">
        <f>'大会成績'!P5</f>
        <v>83</v>
      </c>
      <c r="F6" s="180">
        <f>TIME(,,E6)</f>
        <v>0.0009606481481481481</v>
      </c>
      <c r="G6" s="181" t="str">
        <f>'大会成績'!N5</f>
        <v>中間タイム</v>
      </c>
      <c r="H6" s="182"/>
      <c r="I6" s="183"/>
      <c r="J6" s="178">
        <f ca="1">INDIRECT(ADDRESS(J$1,J$2,3,TRUE,$A6))</f>
        <v>24.1</v>
      </c>
      <c r="K6" s="177">
        <f ca="1" t="shared" si="0" ref="K6:M10">INDIRECT(ADDRESS(K$1,K$2,3,TRUE,$A6))</f>
        <v>8.2</v>
      </c>
      <c r="L6" s="177">
        <f ca="1" t="shared" si="0"/>
        <v>3.2</v>
      </c>
      <c r="M6" s="177">
        <f ca="1">INDIRECT(ADDRESS(M$1,M$2,3,TRUE,$A6))</f>
        <v>41.2</v>
      </c>
      <c r="N6" s="178">
        <f>M6+BC6</f>
        <v>101.30000000000001</v>
      </c>
      <c r="O6" s="178">
        <f ca="1">INDIRECT(ADDRESS(O$1,O$2,3,TRUE,$A6))</f>
        <v>8.7</v>
      </c>
      <c r="P6" s="184">
        <f>AH6*BE6</f>
        <v>0.765</v>
      </c>
      <c r="Q6" s="178">
        <f>S6*AH6*BE6/(O6*9.81)</f>
        <v>2.868290625329537</v>
      </c>
      <c r="R6" s="178">
        <f>AI6/9.81</f>
        <v>0</v>
      </c>
      <c r="S6" s="177">
        <f ca="1">INDIRECT(ADDRESS(S$1,S$2,3,TRUE,$A6))</f>
        <v>320</v>
      </c>
      <c r="T6" s="185">
        <f>J6</f>
        <v>24.1</v>
      </c>
      <c r="U6" s="186">
        <f ca="1">INDIRECT(ADDRESS(U$1,U$2,3,TRUE,$A6))</f>
        <v>19.14</v>
      </c>
      <c r="V6" s="187">
        <f>2*N6/(0.1225*U6*O6^2)</f>
        <v>1.1416235357942104</v>
      </c>
      <c r="W6" s="182">
        <f>J6*J6/U6</f>
        <v>30.345350052246605</v>
      </c>
      <c r="X6" s="188" t="str">
        <f ca="1">INDIRECT(ADDRESS(X$1,X$2,3,TRUE,$A6))</f>
        <v>FX76MP120</v>
      </c>
      <c r="Y6" s="189">
        <f>N6/U6</f>
        <v>5.292580982236155</v>
      </c>
      <c r="Z6" s="186">
        <f ca="1" t="shared" si="1" ref="Z6:AB10">INDIRECT(ADDRESS(Z$1,Z$2,3,TRUE,$A6))</f>
        <v>8.6</v>
      </c>
      <c r="AA6" s="186">
        <f ca="1" t="shared" si="1"/>
        <v>0</v>
      </c>
      <c r="AB6" s="186" t="str">
        <f ca="1" t="shared" si="1"/>
        <v>1-0.8-0.78-0.81</v>
      </c>
      <c r="AC6" s="189" t="s">
        <v>399</v>
      </c>
      <c r="AD6" s="189" t="s">
        <v>399</v>
      </c>
      <c r="AE6" s="183">
        <f ca="1" t="shared" si="2" ref="AE6:AJ10">INDIRECT(ADDRESS(AE$1,AE$2,3,TRUE,$A6))</f>
        <v>0</v>
      </c>
      <c r="AF6" s="190">
        <f ca="1" t="shared" si="2"/>
        <v>3</v>
      </c>
      <c r="AG6" s="177">
        <f ca="1" t="shared" si="2"/>
        <v>150</v>
      </c>
      <c r="AH6" s="177">
        <f ca="1" t="shared" si="2"/>
        <v>0.9</v>
      </c>
      <c r="AI6" s="177">
        <f ca="1" t="shared" si="2"/>
        <v>0</v>
      </c>
      <c r="AJ6" s="191" t="str">
        <f ca="1" t="shared" si="2"/>
        <v>DAE51</v>
      </c>
      <c r="AK6" s="191" t="s">
        <v>361</v>
      </c>
      <c r="AL6" s="177">
        <v>2</v>
      </c>
      <c r="AM6" s="190">
        <f ca="1" t="shared" si="3" ref="AM6:AQ10">INDIRECT(ADDRESS(AM$1,AM$2,3,TRUE,$A6))</f>
        <v>1.44</v>
      </c>
      <c r="AN6" s="177">
        <f ca="1" t="shared" si="3"/>
        <v>3</v>
      </c>
      <c r="AO6" s="191" t="str">
        <f ca="1" t="shared" si="3"/>
        <v>NACA0009</v>
      </c>
      <c r="AP6" s="191">
        <f ca="1" t="shared" si="3"/>
        <v>4.76</v>
      </c>
      <c r="AQ6" s="192">
        <f ca="1" t="shared" si="3"/>
        <v>0.442</v>
      </c>
      <c r="AR6" s="192">
        <f>AM6*AP6^2/U6^3*T6^2</f>
        <v>2.7026181084847143</v>
      </c>
      <c r="AS6" s="190">
        <f ca="1" t="shared" si="4" ref="AS6:AW10">INDIRECT(ADDRESS(AS$1,AS$2,3,TRUE,$A6))</f>
        <v>1.1745</v>
      </c>
      <c r="AT6" s="177">
        <f ca="1" t="shared" si="4"/>
        <v>2.05</v>
      </c>
      <c r="AU6" s="191" t="str">
        <f ca="1" t="shared" si="4"/>
        <v>NACA0009</v>
      </c>
      <c r="AV6" s="191">
        <f ca="1" t="shared" si="4"/>
        <v>5.54</v>
      </c>
      <c r="AW6" s="193">
        <f ca="1" t="shared" si="4"/>
        <v>0.0141</v>
      </c>
      <c r="AX6" s="193">
        <f>AS6*AV6^2/U6/T6^2</f>
        <v>0.0032426235461135</v>
      </c>
      <c r="AY6" s="177">
        <f ca="1" t="shared" si="5" ref="AY6:AZ10">INDIRECT(ADDRESS(AY$1,AY$2,3,TRUE,$A6))</f>
        <v>90</v>
      </c>
      <c r="AZ6" s="177">
        <f ca="1" t="shared" si="5"/>
        <v>320</v>
      </c>
      <c r="BA6" s="194" t="s">
        <v>113</v>
      </c>
      <c r="BB6" s="177">
        <f ca="1" t="shared" si="6" ref="BB6:BF10">INDIRECT(ADDRESS(BB$1,BB$2,3,TRUE,$A6))</f>
        <v>2.5</v>
      </c>
      <c r="BC6" s="177">
        <f ca="1" t="shared" si="6"/>
        <v>60.1</v>
      </c>
      <c r="BD6" s="188" t="str">
        <f ca="1" t="shared" si="6"/>
        <v>チェーン</v>
      </c>
      <c r="BE6" s="195">
        <f ca="1" t="shared" si="6"/>
        <v>0.85</v>
      </c>
      <c r="BF6" s="188" t="str">
        <f ca="1" t="shared" si="6"/>
        <v>リカンベント</v>
      </c>
      <c r="BG6" s="196" t="s">
        <v>400</v>
      </c>
      <c r="BH6" s="196" t="s">
        <v>400</v>
      </c>
      <c r="BI6" s="196" t="str">
        <f ca="1" t="shared" si="7" ref="BI6:BW10">INDIRECT(ADDRESS(BI$1,BI$2,3,TRUE,$A6))</f>
        <v>○</v>
      </c>
      <c r="BJ6" s="196" t="str">
        <f ca="1" t="shared" si="7"/>
        <v>×</v>
      </c>
      <c r="BK6" s="196" t="str">
        <f ca="1" t="shared" si="7"/>
        <v>フライバイワイヤ</v>
      </c>
      <c r="BL6" s="196" t="str">
        <f ca="1" t="shared" si="7"/>
        <v>×</v>
      </c>
      <c r="BM6" s="196" t="str">
        <f ca="1" t="shared" si="7"/>
        <v>×</v>
      </c>
      <c r="BN6" s="196" t="str">
        <f ca="1" t="shared" si="7"/>
        <v>×</v>
      </c>
      <c r="BO6" s="196" t="str">
        <f ca="1" t="shared" si="7"/>
        <v>○</v>
      </c>
      <c r="BP6" s="196" t="str">
        <f ca="1" t="shared" si="7"/>
        <v>○</v>
      </c>
      <c r="BQ6" s="196" t="str">
        <f ca="1" t="shared" si="7"/>
        <v>×</v>
      </c>
      <c r="BR6" s="196" t="str">
        <f ca="1" t="shared" si="7"/>
        <v>×</v>
      </c>
      <c r="BS6" s="196" t="str">
        <f ca="1" t="shared" si="7"/>
        <v>×</v>
      </c>
      <c r="BT6" s="196" t="str">
        <f ca="1" t="shared" si="7"/>
        <v>×</v>
      </c>
      <c r="BU6" s="196" t="str">
        <f ca="1" t="shared" si="7"/>
        <v>○</v>
      </c>
      <c r="BV6" s="196" t="str">
        <f ca="1" t="shared" si="7"/>
        <v>×</v>
      </c>
      <c r="BW6" s="196" t="str">
        <f ca="1" t="shared" si="7"/>
        <v>×</v>
      </c>
      <c r="BX6" s="197">
        <f>BZ6+BY6</f>
        <v>101.30000000000001</v>
      </c>
      <c r="BY6" s="196">
        <f>BC6</f>
        <v>60.1</v>
      </c>
      <c r="BZ6" s="196">
        <f>M6</f>
        <v>41.2</v>
      </c>
      <c r="CA6" s="196">
        <f ca="1" t="shared" si="8" ref="CA6:CI10">INDIRECT(ADDRESS(CA$1,CA$2,3,TRUE,$A6))</f>
        <v>12.6</v>
      </c>
      <c r="CB6" s="196">
        <f ca="1" t="shared" si="8"/>
        <v>21.4</v>
      </c>
      <c r="CC6" s="196">
        <f ca="1" t="shared" si="8"/>
        <v>0.53</v>
      </c>
      <c r="CD6" s="196">
        <f ca="1" t="shared" si="8"/>
        <v>0.54</v>
      </c>
      <c r="CE6" s="196">
        <f ca="1" t="shared" si="8"/>
        <v>1588</v>
      </c>
      <c r="CF6" s="196">
        <f ca="1" t="shared" si="8"/>
        <v>4.2</v>
      </c>
      <c r="CG6" s="196">
        <f ca="1" t="shared" si="8"/>
        <v>14.8</v>
      </c>
      <c r="CH6" s="196">
        <f ca="1" t="shared" si="8"/>
        <v>1.65</v>
      </c>
      <c r="CI6" s="196">
        <f ca="1" t="shared" si="8"/>
        <v>0.5</v>
      </c>
      <c r="CK6" s="196"/>
      <c r="CL6" s="196"/>
    </row>
    <row r="7" spans="1:90" s="123" customFormat="1" ht="15.75" customHeight="1">
      <c r="A7" s="174" t="s">
        <v>296</v>
      </c>
      <c r="B7" s="123" t="str">
        <f ca="1">INDIRECT(ADDRESS(B$1,B$2,3,TRUE,$A7))</f>
        <v>首都大学東京鳥人間部T-MIT</v>
      </c>
      <c r="D7" s="124"/>
      <c r="E7" s="156">
        <f>'大会成績'!P6</f>
        <v>106</v>
      </c>
      <c r="F7" s="125">
        <f>TIME(,,E7)</f>
        <v>0.0012268518518518518</v>
      </c>
      <c r="G7" s="111" t="str">
        <f>'大会成績'!N6</f>
        <v>中間タイム</v>
      </c>
      <c r="H7" s="126"/>
      <c r="I7" s="127"/>
      <c r="J7" s="124">
        <f ca="1">INDIRECT(ADDRESS(J$1,J$2,3,TRUE,$A7))</f>
        <v>22</v>
      </c>
      <c r="K7" s="123">
        <f ca="1" t="shared" si="0"/>
        <v>7.476</v>
      </c>
      <c r="L7" s="123">
        <f ca="1" t="shared" si="0"/>
        <v>3.123</v>
      </c>
      <c r="M7" s="123">
        <f ca="1" t="shared" si="0"/>
        <v>31</v>
      </c>
      <c r="N7" s="124">
        <f>M7+BC7</f>
        <v>86</v>
      </c>
      <c r="O7" s="124">
        <f ca="1">INDIRECT(ADDRESS(O$1,O$2,3,TRUE,$A7))</f>
        <v>9</v>
      </c>
      <c r="P7" s="157">
        <f>AH7*BE7</f>
        <v>0</v>
      </c>
      <c r="Q7" s="124">
        <f>S7*AH7*BE7/(O7*9.81)</f>
        <v>0</v>
      </c>
      <c r="R7" s="124">
        <f>AI7/9.81</f>
        <v>3.965341488277268</v>
      </c>
      <c r="S7" s="123">
        <f ca="1">INDIRECT(ADDRESS(S$1,S$2,3,TRUE,$A7))</f>
        <v>300</v>
      </c>
      <c r="T7" s="128">
        <f>J7</f>
        <v>22</v>
      </c>
      <c r="U7" s="66">
        <f ca="1">INDIRECT(ADDRESS(U$1,U$2,3,TRUE,$A7))</f>
        <v>18</v>
      </c>
      <c r="V7" s="158">
        <f>2*N7/(0.1225*U7*O7^2)</f>
        <v>0.9630189524369418</v>
      </c>
      <c r="W7" s="126">
        <f>J7*J7/U7</f>
        <v>26.88888888888889</v>
      </c>
      <c r="X7" s="129">
        <f ca="1">INDIRECT(ADDRESS(X$1,X$2,3,TRUE,$A7))</f>
        <v>0</v>
      </c>
      <c r="Y7" s="130">
        <f>N7/U7</f>
        <v>4.777777777777778</v>
      </c>
      <c r="Z7" s="66">
        <f ca="1" t="shared" si="1"/>
        <v>7</v>
      </c>
      <c r="AA7" s="66">
        <f ca="1" t="shared" si="1"/>
        <v>0</v>
      </c>
      <c r="AB7" s="66">
        <f ca="1" t="shared" si="1"/>
        <v>0</v>
      </c>
      <c r="AC7" s="130" t="s">
        <v>401</v>
      </c>
      <c r="AD7" s="130" t="s">
        <v>401</v>
      </c>
      <c r="AE7" s="127">
        <f ca="1" t="shared" si="2"/>
        <v>0.35</v>
      </c>
      <c r="AF7" s="159">
        <f ca="1" t="shared" si="2"/>
        <v>3.03</v>
      </c>
      <c r="AG7" s="123">
        <f ca="1" t="shared" si="2"/>
        <v>160</v>
      </c>
      <c r="AH7" s="123">
        <f ca="1" t="shared" si="2"/>
        <v>0.905</v>
      </c>
      <c r="AI7" s="123">
        <f ca="1" t="shared" si="2"/>
        <v>38.9</v>
      </c>
      <c r="AJ7" s="67" t="str">
        <f ca="1" t="shared" si="2"/>
        <v>DAE51</v>
      </c>
      <c r="AK7" s="67" t="s">
        <v>361</v>
      </c>
      <c r="AL7" s="123">
        <v>2</v>
      </c>
      <c r="AM7" s="159">
        <f ca="1" t="shared" si="3"/>
        <v>1.5</v>
      </c>
      <c r="AN7" s="123">
        <f ca="1" t="shared" si="3"/>
        <v>2</v>
      </c>
      <c r="AO7" s="67" t="str">
        <f ca="1" t="shared" si="3"/>
        <v>SD8020</v>
      </c>
      <c r="AP7" s="67">
        <f ca="1" t="shared" si="3"/>
        <v>4.45</v>
      </c>
      <c r="AQ7" s="160">
        <f ca="1" t="shared" si="3"/>
        <v>0</v>
      </c>
      <c r="AR7" s="160">
        <f>AM7*AP7^2/U7^3*T7^2</f>
        <v>2.4651260288065844</v>
      </c>
      <c r="AS7" s="159">
        <f ca="1" t="shared" si="4"/>
        <v>1.1</v>
      </c>
      <c r="AT7" s="123">
        <f ca="1" t="shared" si="4"/>
        <v>1.9</v>
      </c>
      <c r="AU7" s="67" t="str">
        <f ca="1" t="shared" si="4"/>
        <v>SD8020</v>
      </c>
      <c r="AV7" s="67">
        <f ca="1" t="shared" si="4"/>
        <v>5.15</v>
      </c>
      <c r="AW7" s="161">
        <f ca="1" t="shared" si="4"/>
        <v>0</v>
      </c>
      <c r="AX7" s="161">
        <f>AS7*AV7^2/U7/T7^2</f>
        <v>0.0033488005050505056</v>
      </c>
      <c r="AY7" s="123">
        <f ca="1" t="shared" si="5"/>
        <v>90</v>
      </c>
      <c r="AZ7" s="123">
        <f ca="1" t="shared" si="5"/>
        <v>300</v>
      </c>
      <c r="BA7" s="162" t="s">
        <v>113</v>
      </c>
      <c r="BB7" s="123">
        <f ca="1" t="shared" si="6"/>
        <v>3</v>
      </c>
      <c r="BC7" s="123">
        <f ca="1" t="shared" si="6"/>
        <v>55</v>
      </c>
      <c r="BD7" s="129" t="str">
        <f ca="1" t="shared" si="6"/>
        <v>ベルトドライブ</v>
      </c>
      <c r="BE7" s="163">
        <f ca="1" t="shared" si="6"/>
        <v>0</v>
      </c>
      <c r="BF7" s="129" t="str">
        <f ca="1" t="shared" si="6"/>
        <v>リカンベント方式</v>
      </c>
      <c r="BG7" s="164" t="s">
        <v>400</v>
      </c>
      <c r="BH7" s="164" t="s">
        <v>400</v>
      </c>
      <c r="BI7" s="164" t="str">
        <f ca="1" t="shared" si="7"/>
        <v>×</v>
      </c>
      <c r="BJ7" s="164" t="str">
        <f ca="1" t="shared" si="7"/>
        <v>×</v>
      </c>
      <c r="BK7" s="164" t="str">
        <f ca="1" t="shared" si="7"/>
        <v>フライバイワイヤ</v>
      </c>
      <c r="BL7" s="164" t="str">
        <f ca="1" t="shared" si="7"/>
        <v>×</v>
      </c>
      <c r="BM7" s="164" t="str">
        <f ca="1" t="shared" si="7"/>
        <v>×</v>
      </c>
      <c r="BN7" s="164" t="str">
        <f ca="1" t="shared" si="7"/>
        <v>○</v>
      </c>
      <c r="BO7" s="164" t="str">
        <f ca="1" t="shared" si="7"/>
        <v>○</v>
      </c>
      <c r="BP7" s="164" t="str">
        <f ca="1" t="shared" si="7"/>
        <v>×</v>
      </c>
      <c r="BQ7" s="164" t="str">
        <f ca="1" t="shared" si="7"/>
        <v>×</v>
      </c>
      <c r="BR7" s="164" t="str">
        <f ca="1" t="shared" si="7"/>
        <v>×</v>
      </c>
      <c r="BS7" s="164" t="str">
        <f ca="1" t="shared" si="7"/>
        <v>×</v>
      </c>
      <c r="BT7" s="164" t="str">
        <f ca="1" t="shared" si="7"/>
        <v>×</v>
      </c>
      <c r="BU7" s="164" t="str">
        <f ca="1" t="shared" si="7"/>
        <v>○</v>
      </c>
      <c r="BV7" s="164" t="str">
        <f ca="1" t="shared" si="7"/>
        <v>×</v>
      </c>
      <c r="BW7" s="164" t="str">
        <f ca="1" t="shared" si="7"/>
        <v>×</v>
      </c>
      <c r="BX7" s="165">
        <f>BZ7+BY7</f>
        <v>86</v>
      </c>
      <c r="BY7" s="164">
        <f>BC7</f>
        <v>55</v>
      </c>
      <c r="BZ7" s="164">
        <f>M7</f>
        <v>31</v>
      </c>
      <c r="CA7" s="164">
        <f ca="1" t="shared" si="8"/>
        <v>0</v>
      </c>
      <c r="CB7" s="164">
        <f ca="1" t="shared" si="8"/>
        <v>17</v>
      </c>
      <c r="CC7" s="164">
        <f ca="1" t="shared" si="8"/>
        <v>0</v>
      </c>
      <c r="CD7" s="164">
        <f ca="1" t="shared" si="8"/>
        <v>0</v>
      </c>
      <c r="CE7" s="164">
        <f ca="1" t="shared" si="8"/>
        <v>1510</v>
      </c>
      <c r="CF7" s="164">
        <f ca="1" t="shared" si="8"/>
        <v>0</v>
      </c>
      <c r="CG7" s="164">
        <f ca="1" t="shared" si="8"/>
        <v>0</v>
      </c>
      <c r="CH7" s="164">
        <f ca="1" t="shared" si="8"/>
        <v>1.2</v>
      </c>
      <c r="CI7" s="164">
        <f ca="1" t="shared" si="8"/>
        <v>0</v>
      </c>
      <c r="CK7" s="164"/>
      <c r="CL7" s="164"/>
    </row>
    <row r="8" spans="1:90" s="177" customFormat="1" ht="15.75" customHeight="1">
      <c r="A8" s="198" t="s">
        <v>658</v>
      </c>
      <c r="B8" s="177" t="str">
        <f ca="1">INDIRECT(ADDRESS(B$1,B$2,3,TRUE,$A8))</f>
        <v>創価大学鳥人間研究会</v>
      </c>
      <c r="C8" s="177" t="s">
        <v>402</v>
      </c>
      <c r="D8" s="178"/>
      <c r="E8" s="179">
        <f>'大会成績'!P8</f>
        <v>0</v>
      </c>
      <c r="F8" s="180">
        <f>TIME(,,E8)</f>
        <v>0</v>
      </c>
      <c r="G8" s="181" t="str">
        <f>'大会成績'!N8</f>
        <v>記録なし</v>
      </c>
      <c r="H8" s="182"/>
      <c r="I8" s="183"/>
      <c r="J8" s="178">
        <f ca="1">INDIRECT(ADDRESS(J$1,J$2,3,TRUE,$A8))</f>
        <v>20.7</v>
      </c>
      <c r="K8" s="177">
        <f ca="1" t="shared" si="0"/>
        <v>6.6</v>
      </c>
      <c r="L8" s="177">
        <f ca="1" t="shared" si="0"/>
        <v>2.3</v>
      </c>
      <c r="M8" s="177">
        <f ca="1" t="shared" si="0"/>
        <v>34</v>
      </c>
      <c r="N8" s="178">
        <f>M8+BC8</f>
        <v>84</v>
      </c>
      <c r="O8" s="178">
        <f ca="1">INDIRECT(ADDRESS(O$1,O$2,3,TRUE,$A8))</f>
        <v>8.3</v>
      </c>
      <c r="P8" s="184" t="e">
        <f>AH8*BE8</f>
        <v>#VALUE!</v>
      </c>
      <c r="Q8" s="178" t="e">
        <f>S8*AH8*BE8/(O8*9.81)</f>
        <v>#VALUE!</v>
      </c>
      <c r="R8" s="178">
        <f>AI8/9.81</f>
        <v>3.113149847094801</v>
      </c>
      <c r="S8" s="177">
        <f ca="1">INDIRECT(ADDRESS(S$1,S$2,3,TRUE,$A8))</f>
        <v>428</v>
      </c>
      <c r="T8" s="185">
        <f>J8</f>
        <v>20.7</v>
      </c>
      <c r="U8" s="186">
        <f ca="1">INDIRECT(ADDRESS(U$1,U$2,3,TRUE,$A8))</f>
        <v>17.058</v>
      </c>
      <c r="V8" s="187">
        <f>2*N8/(0.1225*U8*O8^2)</f>
        <v>1.1670484823814589</v>
      </c>
      <c r="W8" s="182">
        <f>J8*J8/U8</f>
        <v>25.119591980302495</v>
      </c>
      <c r="X8" s="188" t="str">
        <f ca="1">INDIRECT(ADDRESS(X$1,X$2,3,TRUE,$A8))</f>
        <v>DAE-21</v>
      </c>
      <c r="Y8" s="189">
        <f>N8/U8</f>
        <v>4.924375659514597</v>
      </c>
      <c r="Z8" s="186">
        <f ca="1" t="shared" si="1"/>
        <v>9</v>
      </c>
      <c r="AA8" s="186">
        <f ca="1" t="shared" si="1"/>
        <v>0</v>
      </c>
      <c r="AB8" s="186">
        <f ca="1" t="shared" si="1"/>
        <v>0.42</v>
      </c>
      <c r="AC8" s="189" t="s">
        <v>403</v>
      </c>
      <c r="AD8" s="189" t="s">
        <v>403</v>
      </c>
      <c r="AE8" s="183">
        <f ca="1" t="shared" si="2"/>
        <v>0.72</v>
      </c>
      <c r="AF8" s="190">
        <f ca="1" t="shared" si="2"/>
        <v>1.43</v>
      </c>
      <c r="AG8" s="177">
        <f ca="1" t="shared" si="2"/>
        <v>150</v>
      </c>
      <c r="AH8" s="177" t="str">
        <f ca="1" t="shared" si="2"/>
        <v>-</v>
      </c>
      <c r="AI8" s="177">
        <f ca="1" t="shared" si="2"/>
        <v>30.54</v>
      </c>
      <c r="AJ8" s="191" t="str">
        <f ca="1" t="shared" si="2"/>
        <v>DAE-51</v>
      </c>
      <c r="AK8" s="191" t="s">
        <v>361</v>
      </c>
      <c r="AL8" s="177">
        <v>2</v>
      </c>
      <c r="AM8" s="190">
        <f ca="1" t="shared" si="3"/>
        <v>4.4</v>
      </c>
      <c r="AN8" s="177">
        <f ca="1" t="shared" si="3"/>
        <v>3</v>
      </c>
      <c r="AO8" s="191" t="str">
        <f ca="1" t="shared" si="3"/>
        <v>dae-21</v>
      </c>
      <c r="AP8" s="191">
        <f ca="1" t="shared" si="3"/>
        <v>6.55</v>
      </c>
      <c r="AQ8" s="192">
        <f ca="1" t="shared" si="3"/>
        <v>0</v>
      </c>
      <c r="AR8" s="192">
        <f>AM8*AP8^2/U8^3*T8^2</f>
        <v>16.29639854222738</v>
      </c>
      <c r="AS8" s="190">
        <f ca="1" t="shared" si="4"/>
        <v>1.51</v>
      </c>
      <c r="AT8" s="177">
        <f ca="1" t="shared" si="4"/>
        <v>2.25</v>
      </c>
      <c r="AU8" s="191" t="str">
        <f ca="1" t="shared" si="4"/>
        <v>naca0009</v>
      </c>
      <c r="AV8" s="191">
        <f ca="1" t="shared" si="4"/>
        <v>4.75</v>
      </c>
      <c r="AW8" s="193">
        <f ca="1" t="shared" si="4"/>
        <v>0</v>
      </c>
      <c r="AX8" s="193">
        <f>AS8*AV8^2/U8/T8^2</f>
        <v>0.00466117453940902</v>
      </c>
      <c r="AY8" s="177">
        <f ca="1" t="shared" si="5"/>
        <v>90</v>
      </c>
      <c r="AZ8" s="177">
        <f ca="1" t="shared" si="5"/>
        <v>300</v>
      </c>
      <c r="BA8" s="194" t="s">
        <v>113</v>
      </c>
      <c r="BB8" s="177">
        <f ca="1" t="shared" si="6"/>
        <v>5</v>
      </c>
      <c r="BC8" s="177">
        <f ca="1" t="shared" si="6"/>
        <v>50</v>
      </c>
      <c r="BD8" s="188" t="str">
        <f ca="1" t="shared" si="6"/>
        <v>チェーン・シャフト併用型</v>
      </c>
      <c r="BE8" s="195" t="str">
        <f ca="1" t="shared" si="6"/>
        <v>未測定</v>
      </c>
      <c r="BF8" s="188" t="str">
        <f ca="1" t="shared" si="6"/>
        <v>アップライト</v>
      </c>
      <c r="BG8" s="196" t="s">
        <v>400</v>
      </c>
      <c r="BH8" s="196" t="s">
        <v>400</v>
      </c>
      <c r="BI8" s="196" t="str">
        <f ca="1" t="shared" si="7"/>
        <v>×</v>
      </c>
      <c r="BJ8" s="196" t="str">
        <f ca="1" t="shared" si="7"/>
        <v>×</v>
      </c>
      <c r="BK8" s="196" t="str">
        <f ca="1" t="shared" si="7"/>
        <v>フライバイワイヤ</v>
      </c>
      <c r="BL8" s="196" t="str">
        <f ca="1" t="shared" si="7"/>
        <v>×</v>
      </c>
      <c r="BM8" s="196" t="str">
        <f ca="1" t="shared" si="7"/>
        <v>×</v>
      </c>
      <c r="BN8" s="196" t="str">
        <f ca="1" t="shared" si="7"/>
        <v>×</v>
      </c>
      <c r="BO8" s="196" t="str">
        <f ca="1" t="shared" si="7"/>
        <v>○</v>
      </c>
      <c r="BP8" s="196" t="str">
        <f ca="1" t="shared" si="7"/>
        <v>×</v>
      </c>
      <c r="BQ8" s="196" t="str">
        <f ca="1" t="shared" si="7"/>
        <v>×</v>
      </c>
      <c r="BR8" s="196" t="str">
        <f ca="1" t="shared" si="7"/>
        <v>×</v>
      </c>
      <c r="BS8" s="196" t="str">
        <f ca="1" t="shared" si="7"/>
        <v>×</v>
      </c>
      <c r="BT8" s="196" t="str">
        <f ca="1" t="shared" si="7"/>
        <v>×</v>
      </c>
      <c r="BU8" s="196" t="str">
        <f ca="1" t="shared" si="7"/>
        <v>×</v>
      </c>
      <c r="BV8" s="196" t="str">
        <f ca="1" t="shared" si="7"/>
        <v>×</v>
      </c>
      <c r="BW8" s="196" t="str">
        <f ca="1" t="shared" si="7"/>
        <v>×</v>
      </c>
      <c r="BX8" s="197">
        <f>BZ8+BY8</f>
        <v>84</v>
      </c>
      <c r="BY8" s="196">
        <f>BC8</f>
        <v>50</v>
      </c>
      <c r="BZ8" s="196">
        <f>M8</f>
        <v>34</v>
      </c>
      <c r="CA8" s="196">
        <f ca="1" t="shared" si="8"/>
        <v>12.3</v>
      </c>
      <c r="CB8" s="196">
        <f ca="1" t="shared" si="8"/>
        <v>18.5</v>
      </c>
      <c r="CC8" s="196">
        <f ca="1" t="shared" si="8"/>
        <v>1.1</v>
      </c>
      <c r="CD8" s="196">
        <f ca="1" t="shared" si="8"/>
        <v>0.7</v>
      </c>
      <c r="CE8" s="196" t="str">
        <f ca="1" t="shared" si="8"/>
        <v>1000×2</v>
      </c>
      <c r="CF8" s="196">
        <f ca="1" t="shared" si="8"/>
        <v>2.5</v>
      </c>
      <c r="CG8" s="196">
        <f ca="1" t="shared" si="8"/>
        <v>5</v>
      </c>
      <c r="CH8" s="196">
        <f ca="1" t="shared" si="8"/>
        <v>2</v>
      </c>
      <c r="CI8" s="196">
        <f ca="1" t="shared" si="8"/>
        <v>0.5</v>
      </c>
      <c r="CK8" s="196"/>
      <c r="CL8" s="196"/>
    </row>
    <row r="9" spans="1:90" s="123" customFormat="1" ht="15.75" customHeight="1">
      <c r="A9" s="173" t="s">
        <v>659</v>
      </c>
      <c r="B9" s="123" t="str">
        <f ca="1">INDIRECT(ADDRESS(B$1,B$2,3,TRUE,$A9))</f>
        <v>早稲田航空宇宙研究会WASA</v>
      </c>
      <c r="D9" s="124"/>
      <c r="E9" s="156">
        <f>'大会成績'!P9</f>
        <v>0</v>
      </c>
      <c r="F9" s="125">
        <f>TIME(,,E9)</f>
        <v>0</v>
      </c>
      <c r="G9" s="111" t="str">
        <f>'大会成績'!N9</f>
        <v>記録なし</v>
      </c>
      <c r="H9" s="126"/>
      <c r="I9" s="127"/>
      <c r="J9" s="124">
        <f ca="1">INDIRECT(ADDRESS(J$1,J$2,3,TRUE,$A9))</f>
        <v>26.5</v>
      </c>
      <c r="K9" s="123">
        <f ca="1" t="shared" si="0"/>
        <v>8.308</v>
      </c>
      <c r="L9" s="123">
        <f ca="1" t="shared" si="0"/>
        <v>3.5044</v>
      </c>
      <c r="M9" s="123">
        <f ca="1" t="shared" si="0"/>
        <v>0</v>
      </c>
      <c r="N9" s="124">
        <f>M9+BC9</f>
        <v>0</v>
      </c>
      <c r="O9" s="124">
        <f ca="1">INDIRECT(ADDRESS(O$1,O$2,3,TRUE,$A9))</f>
        <v>8</v>
      </c>
      <c r="P9" s="157">
        <f>AH9*BE9</f>
        <v>0</v>
      </c>
      <c r="Q9" s="124">
        <f>S9*AH9*BE9/(O9*9.81)</f>
        <v>0</v>
      </c>
      <c r="R9" s="124">
        <f>AI9/9.81</f>
        <v>3.6697247706422016</v>
      </c>
      <c r="S9" s="123">
        <f ca="1">INDIRECT(ADDRESS(S$1,S$2,3,TRUE,$A9))</f>
        <v>290</v>
      </c>
      <c r="T9" s="128">
        <f>J9</f>
        <v>26.5</v>
      </c>
      <c r="U9" s="66">
        <f ca="1">INDIRECT(ADDRESS(U$1,U$2,3,TRUE,$A9))</f>
        <v>26.55</v>
      </c>
      <c r="V9" s="158">
        <f>2*N9/(0.1225*U9*O9^2)</f>
        <v>0</v>
      </c>
      <c r="W9" s="126">
        <f>J9*J9/U9</f>
        <v>26.450094161958567</v>
      </c>
      <c r="X9" s="129" t="str">
        <f ca="1">INDIRECT(ADDRESS(X$1,X$2,3,TRUE,$A9))</f>
        <v>DAE31</v>
      </c>
      <c r="Y9" s="130">
        <f>N9/U9</f>
        <v>0</v>
      </c>
      <c r="Z9" s="66">
        <f ca="1" t="shared" si="1"/>
        <v>8.06</v>
      </c>
      <c r="AA9" s="66">
        <f ca="1" t="shared" si="1"/>
        <v>0</v>
      </c>
      <c r="AB9" s="66">
        <f ca="1" t="shared" si="1"/>
        <v>0</v>
      </c>
      <c r="AC9" s="130" t="s">
        <v>404</v>
      </c>
      <c r="AD9" s="130" t="s">
        <v>404</v>
      </c>
      <c r="AE9" s="127">
        <f ca="1" t="shared" si="2"/>
        <v>0</v>
      </c>
      <c r="AF9" s="159">
        <f ca="1" t="shared" si="2"/>
        <v>1.67</v>
      </c>
      <c r="AG9" s="123">
        <f ca="1" t="shared" si="2"/>
        <v>135</v>
      </c>
      <c r="AH9" s="123">
        <f ca="1" t="shared" si="2"/>
        <v>0</v>
      </c>
      <c r="AI9" s="123">
        <f ca="1" t="shared" si="2"/>
        <v>36</v>
      </c>
      <c r="AJ9" s="67" t="str">
        <f ca="1" t="shared" si="2"/>
        <v>SD7037</v>
      </c>
      <c r="AK9" s="67" t="s">
        <v>361</v>
      </c>
      <c r="AL9" s="123">
        <v>2</v>
      </c>
      <c r="AM9" s="159">
        <f ca="1" t="shared" si="3"/>
        <v>1.9</v>
      </c>
      <c r="AN9" s="123">
        <f ca="1" t="shared" si="3"/>
        <v>3.45</v>
      </c>
      <c r="AO9" s="67" t="str">
        <f ca="1" t="shared" si="3"/>
        <v>NACA0009</v>
      </c>
      <c r="AP9" s="67">
        <f ca="1" t="shared" si="3"/>
        <v>5.1</v>
      </c>
      <c r="AQ9" s="160">
        <f ca="1" t="shared" si="3"/>
        <v>0.328</v>
      </c>
      <c r="AR9" s="160">
        <f>AM9*AP9^2/U9^3*T9^2</f>
        <v>1.854351776862517</v>
      </c>
      <c r="AS9" s="159">
        <f ca="1" t="shared" si="4"/>
        <v>1.7695</v>
      </c>
      <c r="AT9" s="123">
        <f ca="1" t="shared" si="4"/>
        <v>2.47</v>
      </c>
      <c r="AU9" s="67" t="str">
        <f ca="1" t="shared" si="4"/>
        <v>SD8020</v>
      </c>
      <c r="AV9" s="67">
        <f ca="1" t="shared" si="4"/>
        <v>5.9</v>
      </c>
      <c r="AW9" s="161">
        <f ca="1" t="shared" si="4"/>
        <v>0.01382</v>
      </c>
      <c r="AX9" s="161">
        <f>AS9*AV9^2/U9/T9^2</f>
        <v>0.003303682607491792</v>
      </c>
      <c r="AY9" s="123">
        <f ca="1" t="shared" si="5"/>
        <v>0</v>
      </c>
      <c r="AZ9" s="123">
        <f ca="1" t="shared" si="5"/>
        <v>0</v>
      </c>
      <c r="BA9" s="162" t="s">
        <v>113</v>
      </c>
      <c r="BB9" s="123">
        <f ca="1" t="shared" si="6"/>
        <v>0</v>
      </c>
      <c r="BC9" s="123">
        <f ca="1" t="shared" si="6"/>
        <v>0</v>
      </c>
      <c r="BD9" s="129">
        <f ca="1" t="shared" si="6"/>
        <v>0</v>
      </c>
      <c r="BE9" s="163">
        <f ca="1" t="shared" si="6"/>
        <v>0</v>
      </c>
      <c r="BF9" s="129">
        <f ca="1" t="shared" si="6"/>
        <v>0</v>
      </c>
      <c r="BG9" s="164" t="s">
        <v>400</v>
      </c>
      <c r="BH9" s="164" t="s">
        <v>400</v>
      </c>
      <c r="BI9" s="164" t="str">
        <f ca="1" t="shared" si="7"/>
        <v>×</v>
      </c>
      <c r="BJ9" s="164" t="str">
        <f ca="1" t="shared" si="7"/>
        <v>×</v>
      </c>
      <c r="BK9" s="164" t="str">
        <f ca="1" t="shared" si="7"/>
        <v>フライバイワイヤ</v>
      </c>
      <c r="BL9" s="164" t="str">
        <f ca="1" t="shared" si="7"/>
        <v>×</v>
      </c>
      <c r="BM9" s="164" t="str">
        <f ca="1" t="shared" si="7"/>
        <v>×</v>
      </c>
      <c r="BN9" s="164" t="str">
        <f ca="1" t="shared" si="7"/>
        <v>×</v>
      </c>
      <c r="BO9" s="164" t="str">
        <f ca="1" t="shared" si="7"/>
        <v>×</v>
      </c>
      <c r="BP9" s="164" t="str">
        <f ca="1" t="shared" si="7"/>
        <v>×</v>
      </c>
      <c r="BQ9" s="164" t="str">
        <f ca="1" t="shared" si="7"/>
        <v>×</v>
      </c>
      <c r="BR9" s="164" t="str">
        <f ca="1" t="shared" si="7"/>
        <v>×</v>
      </c>
      <c r="BS9" s="164" t="str">
        <f ca="1" t="shared" si="7"/>
        <v>×</v>
      </c>
      <c r="BT9" s="164" t="str">
        <f ca="1" t="shared" si="7"/>
        <v>×</v>
      </c>
      <c r="BU9" s="164" t="str">
        <f ca="1" t="shared" si="7"/>
        <v>×</v>
      </c>
      <c r="BV9" s="164" t="str">
        <f ca="1" t="shared" si="7"/>
        <v>×</v>
      </c>
      <c r="BW9" s="164" t="str">
        <f ca="1" t="shared" si="7"/>
        <v>×</v>
      </c>
      <c r="BX9" s="165">
        <f>BZ9+BY9</f>
        <v>0</v>
      </c>
      <c r="BY9" s="164">
        <f>BC9</f>
        <v>0</v>
      </c>
      <c r="BZ9" s="164">
        <f>M9</f>
        <v>0</v>
      </c>
      <c r="CA9" s="164">
        <f ca="1" t="shared" si="8"/>
        <v>0</v>
      </c>
      <c r="CB9" s="164">
        <f ca="1" t="shared" si="8"/>
        <v>0</v>
      </c>
      <c r="CC9" s="164">
        <f ca="1" t="shared" si="8"/>
        <v>0</v>
      </c>
      <c r="CD9" s="164">
        <f ca="1" t="shared" si="8"/>
        <v>0</v>
      </c>
      <c r="CE9" s="164">
        <f ca="1" t="shared" si="8"/>
        <v>0</v>
      </c>
      <c r="CF9" s="164">
        <f ca="1" t="shared" si="8"/>
        <v>0</v>
      </c>
      <c r="CG9" s="164">
        <f ca="1" t="shared" si="8"/>
        <v>0</v>
      </c>
      <c r="CH9" s="164">
        <f ca="1" t="shared" si="8"/>
        <v>0</v>
      </c>
      <c r="CI9" s="164">
        <f ca="1" t="shared" si="8"/>
        <v>0</v>
      </c>
      <c r="CK9" s="164"/>
      <c r="CL9" s="164"/>
    </row>
    <row r="10" spans="1:90" s="177" customFormat="1" ht="15.75" customHeight="1">
      <c r="A10" s="199" t="s">
        <v>682</v>
      </c>
      <c r="B10" s="177" t="str">
        <f ca="1">INDIRECT(ADDRESS(B$1,B$2,3,TRUE,$A10))</f>
        <v>名古屋大学AirCraft</v>
      </c>
      <c r="C10" s="177" t="s">
        <v>373</v>
      </c>
      <c r="D10" s="178"/>
      <c r="E10" s="179">
        <f>'大会成績'!P10</f>
        <v>0</v>
      </c>
      <c r="F10" s="180">
        <f>TIME(,,E10)</f>
        <v>0</v>
      </c>
      <c r="G10" s="181">
        <f>'大会成績'!N10</f>
        <v>0</v>
      </c>
      <c r="H10" s="182"/>
      <c r="I10" s="183"/>
      <c r="J10" s="178">
        <f ca="1">INDIRECT(ADDRESS(J$1,J$2,3,TRUE,$A10))</f>
        <v>23</v>
      </c>
      <c r="K10" s="177">
        <f ca="1" t="shared" si="0"/>
        <v>7.43</v>
      </c>
      <c r="L10" s="177">
        <f ca="1" t="shared" si="0"/>
        <v>1.8</v>
      </c>
      <c r="M10" s="177">
        <f ca="1" t="shared" si="0"/>
        <v>34.3</v>
      </c>
      <c r="N10" s="178">
        <f>M10+BC10</f>
        <v>123.7</v>
      </c>
      <c r="O10" s="178">
        <f ca="1">INDIRECT(ADDRESS(O$1,O$2,3,TRUE,$A10))</f>
        <v>9</v>
      </c>
      <c r="P10" s="184">
        <f>AH10*BE10</f>
        <v>0.81</v>
      </c>
      <c r="Q10" s="178">
        <f>S10*AH10*BE10/(O10*9.81)</f>
        <v>2.5688073394495414</v>
      </c>
      <c r="R10" s="178">
        <f>AI10/9.81</f>
        <v>3.4576962283384303</v>
      </c>
      <c r="S10" s="177">
        <f ca="1">INDIRECT(ADDRESS(S$1,S$2,3,TRUE,$A10))</f>
        <v>280</v>
      </c>
      <c r="T10" s="185">
        <f>J10</f>
        <v>23</v>
      </c>
      <c r="U10" s="186">
        <f ca="1">INDIRECT(ADDRESS(U$1,U$2,3,TRUE,$A10))</f>
        <v>19</v>
      </c>
      <c r="V10" s="187">
        <f>2*N10/(0.1225*U10*O10^2)</f>
        <v>1.31227539748843</v>
      </c>
      <c r="W10" s="182">
        <f>J10*J10/U10</f>
        <v>27.842105263157894</v>
      </c>
      <c r="X10" s="188" t="str">
        <f ca="1">INDIRECT(ADDRESS(X$1,X$2,3,TRUE,$A10))</f>
        <v>DAE31</v>
      </c>
      <c r="Y10" s="189">
        <f>N10/U10</f>
        <v>6.510526315789474</v>
      </c>
      <c r="Z10" s="186">
        <f ca="1" t="shared" si="1"/>
        <v>5.9</v>
      </c>
      <c r="AA10" s="186">
        <f ca="1" t="shared" si="1"/>
        <v>0</v>
      </c>
      <c r="AB10" s="186" t="str">
        <f ca="1" t="shared" si="1"/>
        <v>0.98,0.88,0.79,0.66,0.66</v>
      </c>
      <c r="AC10" s="189" t="s">
        <v>405</v>
      </c>
      <c r="AD10" s="189" t="s">
        <v>405</v>
      </c>
      <c r="AE10" s="183">
        <f ca="1" t="shared" si="2"/>
        <v>1840</v>
      </c>
      <c r="AF10" s="190">
        <f ca="1" t="shared" si="2"/>
        <v>3.04</v>
      </c>
      <c r="AG10" s="177">
        <f ca="1" t="shared" si="2"/>
        <v>163</v>
      </c>
      <c r="AH10" s="177">
        <f ca="1" t="shared" si="2"/>
        <v>0.9</v>
      </c>
      <c r="AI10" s="177">
        <f ca="1" t="shared" si="2"/>
        <v>33.92</v>
      </c>
      <c r="AJ10" s="191" t="str">
        <f ca="1" t="shared" si="2"/>
        <v>DAE51</v>
      </c>
      <c r="AK10" s="191" t="s">
        <v>361</v>
      </c>
      <c r="AL10" s="177">
        <v>2</v>
      </c>
      <c r="AM10" s="190">
        <f ca="1" t="shared" si="3"/>
        <v>1.609</v>
      </c>
      <c r="AN10" s="177">
        <f ca="1" t="shared" si="3"/>
        <v>3300</v>
      </c>
      <c r="AO10" s="191" t="str">
        <f ca="1" t="shared" si="3"/>
        <v>NACA0009</v>
      </c>
      <c r="AP10" s="191">
        <f ca="1" t="shared" si="3"/>
        <v>4.4</v>
      </c>
      <c r="AQ10" s="192">
        <f ca="1" t="shared" si="3"/>
        <v>0.4201</v>
      </c>
      <c r="AR10" s="192">
        <f>AM10*AP10^2/U10^3*T10^2</f>
        <v>2.4024605569324975</v>
      </c>
      <c r="AS10" s="190">
        <f ca="1" t="shared" si="4"/>
        <v>1.1</v>
      </c>
      <c r="AT10" s="177">
        <f ca="1" t="shared" si="4"/>
        <v>2350</v>
      </c>
      <c r="AU10" s="191" t="str">
        <f ca="1" t="shared" si="4"/>
        <v>NACA00X9</v>
      </c>
      <c r="AV10" s="191">
        <f ca="1" t="shared" si="4"/>
        <v>5.02</v>
      </c>
      <c r="AW10" s="193">
        <f ca="1" t="shared" si="4"/>
        <v>0.016</v>
      </c>
      <c r="AX10" s="193">
        <f>AS10*AV10^2/U10/T10^2</f>
        <v>0.002757978310615859</v>
      </c>
      <c r="AY10" s="177">
        <f ca="1" t="shared" si="5"/>
        <v>90</v>
      </c>
      <c r="AZ10" s="177">
        <f ca="1" t="shared" si="5"/>
        <v>250</v>
      </c>
      <c r="BA10" s="194" t="s">
        <v>113</v>
      </c>
      <c r="BB10" s="177">
        <f ca="1" t="shared" si="6"/>
        <v>30</v>
      </c>
      <c r="BC10" s="177">
        <f ca="1" t="shared" si="6"/>
        <v>89.4</v>
      </c>
      <c r="BD10" s="188" t="str">
        <f ca="1" t="shared" si="6"/>
        <v>捻りチェーン</v>
      </c>
      <c r="BE10" s="195">
        <f ca="1" t="shared" si="6"/>
        <v>0.9</v>
      </c>
      <c r="BF10" s="188" t="str">
        <f ca="1" t="shared" si="6"/>
        <v>リカンベント</v>
      </c>
      <c r="BG10" s="196" t="s">
        <v>400</v>
      </c>
      <c r="BH10" s="196" t="s">
        <v>400</v>
      </c>
      <c r="BI10" s="196" t="str">
        <f ca="1" t="shared" si="7"/>
        <v>○</v>
      </c>
      <c r="BJ10" s="196" t="str">
        <f ca="1" t="shared" si="7"/>
        <v>×</v>
      </c>
      <c r="BK10" s="196" t="str">
        <f ca="1" t="shared" si="7"/>
        <v>フライバイワイヤ</v>
      </c>
      <c r="BL10" s="196" t="str">
        <f ca="1" t="shared" si="7"/>
        <v>×</v>
      </c>
      <c r="BM10" s="196" t="str">
        <f ca="1" t="shared" si="7"/>
        <v>×</v>
      </c>
      <c r="BN10" s="196" t="str">
        <f ca="1" t="shared" si="7"/>
        <v>○</v>
      </c>
      <c r="BO10" s="196" t="str">
        <f ca="1" t="shared" si="7"/>
        <v>○</v>
      </c>
      <c r="BP10" s="196" t="str">
        <f ca="1" t="shared" si="7"/>
        <v>○</v>
      </c>
      <c r="BQ10" s="196" t="str">
        <f ca="1" t="shared" si="7"/>
        <v>×</v>
      </c>
      <c r="BR10" s="196" t="str">
        <f ca="1" t="shared" si="7"/>
        <v>×</v>
      </c>
      <c r="BS10" s="196" t="str">
        <f ca="1" t="shared" si="7"/>
        <v>○</v>
      </c>
      <c r="BT10" s="196" t="str">
        <f ca="1" t="shared" si="7"/>
        <v>×</v>
      </c>
      <c r="BU10" s="196" t="str">
        <f ca="1" t="shared" si="7"/>
        <v>○</v>
      </c>
      <c r="BV10" s="196" t="str">
        <f ca="1" t="shared" si="7"/>
        <v>×</v>
      </c>
      <c r="BW10" s="196" t="str">
        <f ca="1" t="shared" si="7"/>
        <v>×</v>
      </c>
      <c r="BX10" s="197">
        <f>BZ10+BY10</f>
        <v>123.7</v>
      </c>
      <c r="BY10" s="196">
        <f>BC10</f>
        <v>89.4</v>
      </c>
      <c r="BZ10" s="196">
        <f>M10</f>
        <v>34.3</v>
      </c>
      <c r="CA10" s="196">
        <f ca="1" t="shared" si="8"/>
        <v>7900</v>
      </c>
      <c r="CB10" s="196">
        <f ca="1" t="shared" si="8"/>
        <v>17.1</v>
      </c>
      <c r="CC10" s="196">
        <f ca="1" t="shared" si="8"/>
        <v>0.835</v>
      </c>
      <c r="CD10" s="196">
        <f ca="1" t="shared" si="8"/>
        <v>0.718</v>
      </c>
      <c r="CE10" s="196">
        <f ca="1" t="shared" si="8"/>
        <v>996</v>
      </c>
      <c r="CF10" s="196">
        <f ca="1" t="shared" si="8"/>
        <v>0</v>
      </c>
      <c r="CG10" s="196">
        <f ca="1" t="shared" si="8"/>
        <v>10.2</v>
      </c>
      <c r="CH10" s="196">
        <f ca="1" t="shared" si="8"/>
        <v>2</v>
      </c>
      <c r="CI10" s="196">
        <f ca="1" t="shared" si="8"/>
        <v>0</v>
      </c>
      <c r="CK10" s="196"/>
      <c r="CL10" s="196"/>
    </row>
    <row r="11" spans="1:162" s="96" customFormat="1" ht="15.75" customHeight="1">
      <c r="A11" s="101"/>
      <c r="D11" s="108"/>
      <c r="E11" s="109"/>
      <c r="F11" s="110"/>
      <c r="G11" s="111"/>
      <c r="H11" s="112"/>
      <c r="I11" s="113"/>
      <c r="J11" s="108"/>
      <c r="L11" s="123"/>
      <c r="N11" s="124"/>
      <c r="O11" s="108"/>
      <c r="P11" s="97"/>
      <c r="Q11" s="108"/>
      <c r="R11" s="108"/>
      <c r="T11" s="114"/>
      <c r="U11" s="63"/>
      <c r="V11" s="115"/>
      <c r="W11" s="112"/>
      <c r="X11" s="116"/>
      <c r="Y11" s="117"/>
      <c r="Z11" s="63"/>
      <c r="AA11" s="63"/>
      <c r="AB11" s="63"/>
      <c r="AC11" s="117"/>
      <c r="AD11" s="117"/>
      <c r="AE11" s="113"/>
      <c r="AF11" s="98"/>
      <c r="AJ11" s="64"/>
      <c r="AK11" s="64"/>
      <c r="AM11" s="98"/>
      <c r="AO11" s="64"/>
      <c r="AP11" s="64"/>
      <c r="AQ11" s="118"/>
      <c r="AR11" s="118"/>
      <c r="AS11" s="98"/>
      <c r="AU11" s="64"/>
      <c r="AV11" s="64"/>
      <c r="AW11" s="119"/>
      <c r="AX11" s="119"/>
      <c r="BA11" s="120"/>
      <c r="BD11" s="116"/>
      <c r="BE11" s="121"/>
      <c r="BF11" s="116"/>
      <c r="BG11" s="65"/>
      <c r="BH11" s="65"/>
      <c r="BI11" s="65"/>
      <c r="BJ11" s="65"/>
      <c r="BK11" s="65"/>
      <c r="BL11" s="65"/>
      <c r="BM11" s="65"/>
      <c r="BN11" s="65"/>
      <c r="BO11" s="65"/>
      <c r="BP11" s="65"/>
      <c r="BQ11" s="65"/>
      <c r="BR11" s="65"/>
      <c r="BS11" s="65"/>
      <c r="BT11" s="65"/>
      <c r="BU11" s="65"/>
      <c r="BV11" s="65"/>
      <c r="BW11" s="65"/>
      <c r="BX11" s="122"/>
      <c r="BY11" s="65"/>
      <c r="BZ11" s="65"/>
      <c r="CA11" s="65"/>
      <c r="CB11" s="65"/>
      <c r="CC11" s="65"/>
      <c r="CD11" s="65"/>
      <c r="CE11" s="65"/>
      <c r="CF11" s="65"/>
      <c r="CG11" s="65"/>
      <c r="CH11" s="65"/>
      <c r="CI11" s="65"/>
      <c r="CK11" s="65"/>
      <c r="CL11" s="65"/>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row>
    <row r="12" spans="1:90" s="177" customFormat="1" ht="15.75" customHeight="1">
      <c r="A12" s="200" t="s">
        <v>675</v>
      </c>
      <c r="B12" s="177" t="str">
        <f ca="1" t="shared" si="9" ref="B12:B20">INDIRECT(ADDRESS(B$1,B$2,3,TRUE,$A12))</f>
        <v>東北大学 Windnauts</v>
      </c>
      <c r="C12" s="177" t="s">
        <v>406</v>
      </c>
      <c r="D12" s="178">
        <f>'大会成績'!C3/1000</f>
        <v>18.68712</v>
      </c>
      <c r="E12" s="179"/>
      <c r="F12" s="180"/>
      <c r="G12" s="181"/>
      <c r="H12" s="182"/>
      <c r="I12" s="183"/>
      <c r="J12" s="178">
        <f ca="1" t="shared" si="10" ref="J12:M20">INDIRECT(ADDRESS(J$1,J$2,3,TRUE,$A12))</f>
        <v>33.4</v>
      </c>
      <c r="K12" s="177">
        <f ca="1" t="shared" si="10"/>
        <v>0</v>
      </c>
      <c r="L12" s="177">
        <f ca="1" t="shared" si="10"/>
        <v>0</v>
      </c>
      <c r="M12" s="177">
        <f ca="1" t="shared" si="10"/>
        <v>32</v>
      </c>
      <c r="N12" s="178">
        <f aca="true" t="shared" si="11" ref="N12:N20">M12+BC12</f>
        <v>96</v>
      </c>
      <c r="O12" s="178">
        <f ca="1" t="shared" si="12" ref="O12:O20">INDIRECT(ADDRESS(O$1,O$2,3,TRUE,$A12))</f>
        <v>7.3</v>
      </c>
      <c r="P12" s="184">
        <f aca="true" t="shared" si="13" ref="P12:P20">AH12*BE12</f>
        <v>0</v>
      </c>
      <c r="Q12" s="178">
        <f aca="true" t="shared" si="14" ref="Q12:Q20">S12*AH12*BE12/(O12*9.81)</f>
        <v>0</v>
      </c>
      <c r="R12" s="178">
        <f aca="true" t="shared" si="15" ref="R12:R20">AI12/9.81</f>
        <v>2.273190621814475</v>
      </c>
      <c r="S12" s="177">
        <f ca="1" t="shared" si="16" ref="S12:S20">INDIRECT(ADDRESS(S$1,S$2,3,TRUE,$A12))</f>
        <v>226</v>
      </c>
      <c r="T12" s="185">
        <f aca="true" t="shared" si="17" ref="T12:T20">J12</f>
        <v>33.4</v>
      </c>
      <c r="U12" s="186">
        <f ca="1" t="shared" si="18" ref="U12:U20">INDIRECT(ADDRESS(U$1,U$2,3,TRUE,$A12))</f>
        <v>28.92</v>
      </c>
      <c r="V12" s="187">
        <f aca="true" t="shared" si="19" ref="V12:V20">2*N12/(0.1225*U12*O12^2)</f>
        <v>1.0170004173356557</v>
      </c>
      <c r="W12" s="182">
        <f aca="true" t="shared" si="20" ref="W12:W20">J12*J12/U12</f>
        <v>38.573997233748266</v>
      </c>
      <c r="X12" s="188" t="str">
        <f ca="1" t="shared" si="21" ref="X12:X20">INDIRECT(ADDRESS(X$1,X$2,3,TRUE,$A12))</f>
        <v>DAE-21</v>
      </c>
      <c r="Y12" s="189">
        <f aca="true" t="shared" si="22" ref="Y12:Y20">N12/U12</f>
        <v>3.3195020746887964</v>
      </c>
      <c r="Z12" s="186">
        <f ca="1" t="shared" si="23" ref="Z12:AB20">INDIRECT(ADDRESS(Z$1,Z$2,3,TRUE,$A12))</f>
        <v>0</v>
      </c>
      <c r="AA12" s="186">
        <f ca="1" t="shared" si="23"/>
        <v>4</v>
      </c>
      <c r="AB12" s="186">
        <f ca="1" t="shared" si="23"/>
        <v>0</v>
      </c>
      <c r="AC12" s="189" t="s">
        <v>407</v>
      </c>
      <c r="AD12" s="189" t="s">
        <v>408</v>
      </c>
      <c r="AE12" s="183">
        <f ca="1" t="shared" si="24" ref="AE12:AJ20">INDIRECT(ADDRESS(AE$1,AE$2,3,TRUE,$A12))</f>
        <v>0.36</v>
      </c>
      <c r="AF12" s="190">
        <f ca="1" t="shared" si="24"/>
        <v>1.55</v>
      </c>
      <c r="AG12" s="177">
        <f ca="1" t="shared" si="24"/>
        <v>140</v>
      </c>
      <c r="AH12" s="177">
        <f ca="1" t="shared" si="24"/>
        <v>0</v>
      </c>
      <c r="AI12" s="177">
        <f ca="1" t="shared" si="24"/>
        <v>22.3</v>
      </c>
      <c r="AJ12" s="191" t="str">
        <f ca="1" t="shared" si="24"/>
        <v>DAE-51</v>
      </c>
      <c r="AK12" s="191" t="s">
        <v>361</v>
      </c>
      <c r="AL12" s="177">
        <v>2</v>
      </c>
      <c r="AM12" s="190">
        <f ca="1" t="shared" si="25" ref="AM12:AQ20">INDIRECT(ADDRESS(AM$1,AM$2,3,TRUE,$A12))</f>
        <v>2</v>
      </c>
      <c r="AN12" s="177">
        <f ca="1" t="shared" si="25"/>
        <v>3.43</v>
      </c>
      <c r="AO12" s="191" t="str">
        <f ca="1" t="shared" si="25"/>
        <v>NACA-0009</v>
      </c>
      <c r="AP12" s="191">
        <f ca="1" t="shared" si="25"/>
        <v>5.3</v>
      </c>
      <c r="AQ12" s="192">
        <f ca="1" t="shared" si="25"/>
        <v>0.415</v>
      </c>
      <c r="AR12" s="192">
        <f aca="true" t="shared" si="26" ref="AR12:AR20">AM12*AP12^2/U12^3*T12^2</f>
        <v>2.5910739175939845</v>
      </c>
      <c r="AS12" s="190">
        <f ca="1" t="shared" si="27" ref="AS12:AW20">INDIRECT(ADDRESS(AS$1,AS$2,3,TRUE,$A12))</f>
        <v>2.17</v>
      </c>
      <c r="AT12" s="177">
        <f ca="1" t="shared" si="27"/>
        <v>2.92</v>
      </c>
      <c r="AU12" s="191" t="str">
        <f ca="1" t="shared" si="27"/>
        <v>NACA-0009</v>
      </c>
      <c r="AV12" s="191">
        <f ca="1" t="shared" si="27"/>
        <v>6.1</v>
      </c>
      <c r="AW12" s="193">
        <f ca="1" t="shared" si="27"/>
        <v>0.0137</v>
      </c>
      <c r="AX12" s="193">
        <f aca="true" t="shared" si="28" ref="AX12:AX20">AS12*AV12^2/U12/T12^2</f>
        <v>0.0025028117293873996</v>
      </c>
      <c r="AY12" s="177">
        <f ca="1" t="shared" si="29" ref="AY12:AZ20">INDIRECT(ADDRESS(AY$1,AY$2,3,TRUE,$A12))</f>
        <v>93</v>
      </c>
      <c r="AZ12" s="177">
        <f ca="1" t="shared" si="29"/>
        <v>0</v>
      </c>
      <c r="BA12" s="194" t="s">
        <v>113</v>
      </c>
      <c r="BB12" s="177">
        <f ca="1" t="shared" si="30" ref="BB12:BF20">INDIRECT(ADDRESS(BB$1,BB$2,3,TRUE,$A12))</f>
        <v>0</v>
      </c>
      <c r="BC12" s="177">
        <f ca="1" t="shared" si="30"/>
        <v>64</v>
      </c>
      <c r="BD12" s="188" t="str">
        <f ca="1" t="shared" si="30"/>
        <v>シャフトドライブ</v>
      </c>
      <c r="BE12" s="195">
        <f ca="1" t="shared" si="30"/>
        <v>0</v>
      </c>
      <c r="BF12" s="188" t="str">
        <f ca="1" t="shared" si="30"/>
        <v>リカンベント</v>
      </c>
      <c r="BG12" s="196" t="s">
        <v>400</v>
      </c>
      <c r="BH12" s="196" t="s">
        <v>400</v>
      </c>
      <c r="BI12" s="196" t="str">
        <f ca="1" t="shared" si="31" ref="BI12:BW20">INDIRECT(ADDRESS(BI$1,BI$2,3,TRUE,$A12))</f>
        <v>×</v>
      </c>
      <c r="BJ12" s="196" t="str">
        <f ca="1" t="shared" si="31"/>
        <v>×</v>
      </c>
      <c r="BK12" s="196" t="str">
        <f ca="1" t="shared" si="31"/>
        <v>ワイヤーリンケージ</v>
      </c>
      <c r="BL12" s="196" t="str">
        <f ca="1" t="shared" si="31"/>
        <v>×</v>
      </c>
      <c r="BM12" s="196" t="str">
        <f ca="1" t="shared" si="31"/>
        <v>×</v>
      </c>
      <c r="BN12" s="196" t="str">
        <f ca="1" t="shared" si="31"/>
        <v>○</v>
      </c>
      <c r="BO12" s="196" t="str">
        <f ca="1" t="shared" si="31"/>
        <v>○</v>
      </c>
      <c r="BP12" s="196" t="str">
        <f ca="1" t="shared" si="31"/>
        <v>○</v>
      </c>
      <c r="BQ12" s="196" t="str">
        <f ca="1" t="shared" si="31"/>
        <v>×</v>
      </c>
      <c r="BR12" s="196" t="str">
        <f ca="1" t="shared" si="31"/>
        <v>×</v>
      </c>
      <c r="BS12" s="196" t="str">
        <f ca="1" t="shared" si="31"/>
        <v>○</v>
      </c>
      <c r="BT12" s="196" t="str">
        <f ca="1" t="shared" si="31"/>
        <v>×</v>
      </c>
      <c r="BU12" s="196" t="str">
        <f ca="1" t="shared" si="31"/>
        <v>○</v>
      </c>
      <c r="BV12" s="196" t="str">
        <f ca="1" t="shared" si="31"/>
        <v>○</v>
      </c>
      <c r="BW12" s="196" t="str">
        <f ca="1" t="shared" si="31"/>
        <v>×</v>
      </c>
      <c r="BX12" s="197">
        <f>BZ12+BY12</f>
        <v>96</v>
      </c>
      <c r="BY12" s="196">
        <f>BC12</f>
        <v>64</v>
      </c>
      <c r="BZ12" s="196">
        <f>M12</f>
        <v>32</v>
      </c>
      <c r="CA12" s="196">
        <f ca="1" t="shared" si="32" ref="CA12:CI20">INDIRECT(ADDRESS(CA$1,CA$2,3,TRUE,$A12))</f>
        <v>0</v>
      </c>
      <c r="CB12" s="196">
        <f ca="1" t="shared" si="32"/>
        <v>0</v>
      </c>
      <c r="CC12" s="196">
        <f ca="1" t="shared" si="32"/>
        <v>0</v>
      </c>
      <c r="CD12" s="196">
        <f ca="1" t="shared" si="32"/>
        <v>0</v>
      </c>
      <c r="CE12" s="196">
        <f ca="1" t="shared" si="32"/>
        <v>0</v>
      </c>
      <c r="CF12" s="196">
        <f ca="1" t="shared" si="32"/>
        <v>0</v>
      </c>
      <c r="CG12" s="196">
        <f ca="1" t="shared" si="32"/>
        <v>0</v>
      </c>
      <c r="CH12" s="196">
        <f ca="1" t="shared" si="32"/>
        <v>0</v>
      </c>
      <c r="CI12" s="196">
        <f ca="1" t="shared" si="32"/>
        <v>0</v>
      </c>
      <c r="CK12" s="196"/>
      <c r="CL12" s="196"/>
    </row>
    <row r="13" spans="1:90" s="123" customFormat="1" ht="15.75" customHeight="1">
      <c r="A13" s="166" t="s">
        <v>676</v>
      </c>
      <c r="B13" s="123" t="str">
        <f ca="1" t="shared" si="9"/>
        <v>Meister</v>
      </c>
      <c r="C13" s="123" t="s">
        <v>373</v>
      </c>
      <c r="D13" s="124">
        <f>'大会成績'!C4/1000</f>
        <v>8.1828</v>
      </c>
      <c r="E13" s="156"/>
      <c r="F13" s="125"/>
      <c r="G13" s="111"/>
      <c r="H13" s="126"/>
      <c r="I13" s="127"/>
      <c r="J13" s="124">
        <f ca="1" t="shared" si="10"/>
        <v>30.2</v>
      </c>
      <c r="K13" s="123" t="str">
        <f ca="1" t="shared" si="10"/>
        <v>9.3/3.5</v>
      </c>
      <c r="L13" s="123">
        <f ca="1" t="shared" si="10"/>
        <v>0</v>
      </c>
      <c r="M13" s="123">
        <f ca="1" t="shared" si="10"/>
        <v>37.5</v>
      </c>
      <c r="N13" s="124">
        <f t="shared" si="11"/>
        <v>99.5</v>
      </c>
      <c r="O13" s="124" t="str">
        <f ca="1" t="shared" si="12"/>
        <v>7(7.3)</v>
      </c>
      <c r="P13" s="157">
        <f t="shared" si="13"/>
        <v>0</v>
      </c>
      <c r="Q13" s="124" t="e">
        <f t="shared" si="14"/>
        <v>#VALUE!</v>
      </c>
      <c r="R13" s="124">
        <f t="shared" si="15"/>
        <v>2.854230377166157</v>
      </c>
      <c r="S13" s="123" t="str">
        <f ca="1" t="shared" si="16"/>
        <v>240(245)</v>
      </c>
      <c r="T13" s="128">
        <f t="shared" si="17"/>
        <v>30.2</v>
      </c>
      <c r="U13" s="66">
        <f ca="1" t="shared" si="18"/>
        <v>29.54</v>
      </c>
      <c r="V13" s="158" t="e">
        <f t="shared" si="19"/>
        <v>#VALUE!</v>
      </c>
      <c r="W13" s="126">
        <f t="shared" si="20"/>
        <v>30.874746106973596</v>
      </c>
      <c r="X13" s="129" t="str">
        <f ca="1" t="shared" si="21"/>
        <v>dae21</v>
      </c>
      <c r="Y13" s="130">
        <f t="shared" si="22"/>
        <v>3.3683141503046716</v>
      </c>
      <c r="Z13" s="66">
        <f ca="1" t="shared" si="23"/>
        <v>9.2</v>
      </c>
      <c r="AA13" s="66">
        <f ca="1" t="shared" si="23"/>
        <v>0</v>
      </c>
      <c r="AB13" s="66">
        <f ca="1" t="shared" si="23"/>
        <v>0</v>
      </c>
      <c r="AC13" s="130" t="s">
        <v>405</v>
      </c>
      <c r="AD13" s="130" t="s">
        <v>405</v>
      </c>
      <c r="AE13" s="127">
        <f ca="1" t="shared" si="24"/>
        <v>36</v>
      </c>
      <c r="AF13" s="159">
        <f ca="1" t="shared" si="24"/>
        <v>3.1</v>
      </c>
      <c r="AG13" s="123">
        <f ca="1" t="shared" si="24"/>
        <v>135</v>
      </c>
      <c r="AH13" s="123">
        <f ca="1" t="shared" si="24"/>
        <v>87</v>
      </c>
      <c r="AI13" s="123">
        <f ca="1" t="shared" si="24"/>
        <v>28</v>
      </c>
      <c r="AJ13" s="67" t="str">
        <f ca="1" t="shared" si="24"/>
        <v>dae51</v>
      </c>
      <c r="AK13" s="67" t="s">
        <v>361</v>
      </c>
      <c r="AL13" s="123">
        <v>2</v>
      </c>
      <c r="AM13" s="159">
        <f ca="1" t="shared" si="25"/>
        <v>2.53</v>
      </c>
      <c r="AN13" s="123">
        <f ca="1" t="shared" si="25"/>
        <v>3.8</v>
      </c>
      <c r="AO13" s="67" t="str">
        <f ca="1" t="shared" si="25"/>
        <v>sd8020</v>
      </c>
      <c r="AP13" s="67">
        <f ca="1" t="shared" si="25"/>
        <v>5.64</v>
      </c>
      <c r="AQ13" s="160">
        <f ca="1" t="shared" si="25"/>
        <v>0.47</v>
      </c>
      <c r="AR13" s="160">
        <f t="shared" si="26"/>
        <v>2.8474830143489944</v>
      </c>
      <c r="AS13" s="159">
        <f ca="1" t="shared" si="27"/>
        <v>2</v>
      </c>
      <c r="AT13" s="123">
        <f ca="1" t="shared" si="27"/>
        <v>2.5</v>
      </c>
      <c r="AU13" s="67" t="str">
        <f ca="1" t="shared" si="27"/>
        <v>original</v>
      </c>
      <c r="AV13" s="67">
        <f ca="1" t="shared" si="27"/>
        <v>6.47</v>
      </c>
      <c r="AW13" s="161">
        <f ca="1" t="shared" si="27"/>
        <v>0.0145</v>
      </c>
      <c r="AX13" s="161">
        <f t="shared" si="28"/>
        <v>0.0031075217721538003</v>
      </c>
      <c r="AY13" s="123">
        <f ca="1" t="shared" si="29"/>
        <v>90</v>
      </c>
      <c r="AZ13" s="123">
        <f ca="1" t="shared" si="29"/>
        <v>0</v>
      </c>
      <c r="BA13" s="162" t="s">
        <v>113</v>
      </c>
      <c r="BB13" s="123">
        <f ca="1" t="shared" si="30"/>
        <v>0</v>
      </c>
      <c r="BC13" s="123">
        <f ca="1" t="shared" si="30"/>
        <v>62</v>
      </c>
      <c r="BD13" s="129" t="str">
        <f ca="1" t="shared" si="30"/>
        <v>ドライブシャフト</v>
      </c>
      <c r="BE13" s="163">
        <f ca="1" t="shared" si="30"/>
        <v>0</v>
      </c>
      <c r="BF13" s="129" t="str">
        <f ca="1" t="shared" si="30"/>
        <v>リカンベント</v>
      </c>
      <c r="BG13" s="164" t="s">
        <v>400</v>
      </c>
      <c r="BH13" s="164" t="s">
        <v>400</v>
      </c>
      <c r="BI13" s="164" t="str">
        <f ca="1" t="shared" si="31"/>
        <v>×</v>
      </c>
      <c r="BJ13" s="164" t="str">
        <f ca="1" t="shared" si="31"/>
        <v>○</v>
      </c>
      <c r="BK13" s="164" t="str">
        <f ca="1" t="shared" si="31"/>
        <v>フライバイワイヤ</v>
      </c>
      <c r="BL13" s="164" t="str">
        <f ca="1" t="shared" si="31"/>
        <v>×</v>
      </c>
      <c r="BM13" s="164" t="str">
        <f ca="1" t="shared" si="31"/>
        <v>×</v>
      </c>
      <c r="BN13" s="164" t="str">
        <f ca="1" t="shared" si="31"/>
        <v>○</v>
      </c>
      <c r="BO13" s="164" t="str">
        <f ca="1" t="shared" si="31"/>
        <v>○</v>
      </c>
      <c r="BP13" s="164" t="str">
        <f ca="1" t="shared" si="31"/>
        <v>○</v>
      </c>
      <c r="BQ13" s="164" t="str">
        <f ca="1" t="shared" si="31"/>
        <v>×</v>
      </c>
      <c r="BR13" s="164" t="str">
        <f ca="1" t="shared" si="31"/>
        <v>○</v>
      </c>
      <c r="BS13" s="164" t="str">
        <f ca="1" t="shared" si="31"/>
        <v>○</v>
      </c>
      <c r="BT13" s="164" t="str">
        <f ca="1" t="shared" si="31"/>
        <v>×</v>
      </c>
      <c r="BU13" s="164" t="str">
        <f ca="1" t="shared" si="31"/>
        <v>○</v>
      </c>
      <c r="BV13" s="164" t="str">
        <f ca="1" t="shared" si="31"/>
        <v>○</v>
      </c>
      <c r="BW13" s="164" t="str">
        <f ca="1" t="shared" si="31"/>
        <v>×</v>
      </c>
      <c r="BX13" s="165">
        <f aca="true" t="shared" si="33" ref="BX13:BX20">BZ13+BY13</f>
        <v>99.5</v>
      </c>
      <c r="BY13" s="164">
        <f aca="true" t="shared" si="34" ref="BY13:BY20">BC13</f>
        <v>62</v>
      </c>
      <c r="BZ13" s="164">
        <f aca="true" t="shared" si="35" ref="BZ13:BZ20">M13</f>
        <v>37.5</v>
      </c>
      <c r="CA13" s="164">
        <f ca="1" t="shared" si="32"/>
        <v>10</v>
      </c>
      <c r="CB13" s="164">
        <f ca="1" t="shared" si="32"/>
        <v>18.5</v>
      </c>
      <c r="CC13" s="164">
        <f ca="1" t="shared" si="32"/>
        <v>1.02</v>
      </c>
      <c r="CD13" s="164">
        <f ca="1" t="shared" si="32"/>
        <v>0.92</v>
      </c>
      <c r="CE13" s="164">
        <f ca="1" t="shared" si="32"/>
        <v>600</v>
      </c>
      <c r="CF13" s="164">
        <f ca="1" t="shared" si="32"/>
        <v>0</v>
      </c>
      <c r="CG13" s="164">
        <f ca="1" t="shared" si="32"/>
        <v>5.7</v>
      </c>
      <c r="CH13" s="164">
        <f ca="1" t="shared" si="32"/>
        <v>0</v>
      </c>
      <c r="CI13" s="164">
        <f ca="1" t="shared" si="32"/>
        <v>0</v>
      </c>
      <c r="CK13" s="164"/>
      <c r="CL13" s="164"/>
    </row>
    <row r="14" spans="1:90" s="177" customFormat="1" ht="15.75" customHeight="1">
      <c r="A14" s="200" t="s">
        <v>677</v>
      </c>
      <c r="B14" s="177" t="str">
        <f ca="1" t="shared" si="9"/>
        <v>芝浦工大　Team Birdman Trial</v>
      </c>
      <c r="C14" s="177" t="s">
        <v>373</v>
      </c>
      <c r="D14" s="178">
        <f>'大会成績'!C5/1000</f>
        <v>1.80563</v>
      </c>
      <c r="E14" s="179"/>
      <c r="F14" s="180"/>
      <c r="G14" s="181"/>
      <c r="H14" s="182"/>
      <c r="I14" s="183"/>
      <c r="J14" s="178">
        <f ca="1" t="shared" si="10"/>
        <v>39</v>
      </c>
      <c r="K14" s="177">
        <f ca="1" t="shared" si="10"/>
        <v>10.1</v>
      </c>
      <c r="L14" s="177">
        <f ca="1" t="shared" si="10"/>
        <v>4.4</v>
      </c>
      <c r="M14" s="177">
        <f ca="1" t="shared" si="10"/>
        <v>84.83</v>
      </c>
      <c r="N14" s="178">
        <f t="shared" si="11"/>
        <v>202.63</v>
      </c>
      <c r="O14" s="178">
        <f ca="1" t="shared" si="12"/>
        <v>8.1</v>
      </c>
      <c r="P14" s="184">
        <f t="shared" si="13"/>
        <v>0.6984</v>
      </c>
      <c r="Q14" s="178">
        <f t="shared" si="14"/>
        <v>6.046981538113037</v>
      </c>
      <c r="R14" s="178">
        <f t="shared" si="15"/>
        <v>7.367991845056065</v>
      </c>
      <c r="S14" s="177">
        <f ca="1" t="shared" si="16"/>
        <v>688</v>
      </c>
      <c r="T14" s="185">
        <f t="shared" si="17"/>
        <v>39</v>
      </c>
      <c r="U14" s="186">
        <f ca="1" t="shared" si="18"/>
        <v>51.328</v>
      </c>
      <c r="V14" s="187">
        <f t="shared" si="19"/>
        <v>0.9823658832383347</v>
      </c>
      <c r="W14" s="182">
        <f t="shared" si="20"/>
        <v>29.632948877805486</v>
      </c>
      <c r="X14" s="188" t="str">
        <f ca="1" t="shared" si="21"/>
        <v>dae11</v>
      </c>
      <c r="Y14" s="189">
        <f t="shared" si="22"/>
        <v>3.9477478179551118</v>
      </c>
      <c r="Z14" s="186">
        <f ca="1" t="shared" si="23"/>
        <v>7.19</v>
      </c>
      <c r="AA14" s="186">
        <f ca="1" t="shared" si="23"/>
        <v>0</v>
      </c>
      <c r="AB14" s="186" t="str">
        <f ca="1" t="shared" si="23"/>
        <v>1-0.95-0.91-0.84-0.72-0.56</v>
      </c>
      <c r="AC14" s="189" t="s">
        <v>409</v>
      </c>
      <c r="AD14" s="189" t="s">
        <v>410</v>
      </c>
      <c r="AE14" s="183">
        <f ca="1" t="shared" si="24"/>
        <v>0.36</v>
      </c>
      <c r="AF14" s="190">
        <f ca="1" t="shared" si="24"/>
        <v>3.46</v>
      </c>
      <c r="AG14" s="177">
        <f ca="1" t="shared" si="24"/>
        <v>180</v>
      </c>
      <c r="AH14" s="177">
        <f ca="1" t="shared" si="24"/>
        <v>0.873</v>
      </c>
      <c r="AI14" s="177">
        <f ca="1" t="shared" si="24"/>
        <v>72.28</v>
      </c>
      <c r="AJ14" s="191" t="str">
        <f ca="1" t="shared" si="24"/>
        <v>dae51</v>
      </c>
      <c r="AK14" s="191" t="s">
        <v>361</v>
      </c>
      <c r="AL14" s="177">
        <v>2</v>
      </c>
      <c r="AM14" s="190">
        <f ca="1" t="shared" si="25"/>
        <v>3.98</v>
      </c>
      <c r="AN14" s="177">
        <f ca="1" t="shared" si="25"/>
        <v>4.3</v>
      </c>
      <c r="AO14" s="191" t="str">
        <f ca="1" t="shared" si="25"/>
        <v>naca0009</v>
      </c>
      <c r="AP14" s="191">
        <f ca="1" t="shared" si="25"/>
        <v>5.6</v>
      </c>
      <c r="AQ14" s="192">
        <f ca="1" t="shared" si="25"/>
        <v>0.311</v>
      </c>
      <c r="AR14" s="192">
        <f t="shared" si="26"/>
        <v>1.4038648921428951</v>
      </c>
      <c r="AS14" s="190">
        <f ca="1" t="shared" si="27"/>
        <v>3.64</v>
      </c>
      <c r="AT14" s="177">
        <f ca="1" t="shared" si="27"/>
        <v>3.35</v>
      </c>
      <c r="AU14" s="191" t="str">
        <f ca="1" t="shared" si="27"/>
        <v>naca0012</v>
      </c>
      <c r="AV14" s="191">
        <f ca="1" t="shared" si="27"/>
        <v>6.84</v>
      </c>
      <c r="AW14" s="193">
        <f ca="1" t="shared" si="27"/>
        <v>0.0124</v>
      </c>
      <c r="AX14" s="193">
        <f t="shared" si="28"/>
        <v>0.002181373489353539</v>
      </c>
      <c r="AY14" s="177">
        <f ca="1" t="shared" si="29"/>
        <v>95</v>
      </c>
      <c r="AZ14" s="177" t="str">
        <f ca="1" t="shared" si="29"/>
        <v>前300</v>
      </c>
      <c r="BA14" s="194" t="s">
        <v>113</v>
      </c>
      <c r="BB14" s="177">
        <f ca="1" t="shared" si="30"/>
        <v>12</v>
      </c>
      <c r="BC14" s="177">
        <f ca="1" t="shared" si="30"/>
        <v>117.8</v>
      </c>
      <c r="BD14" s="188" t="str">
        <f ca="1" t="shared" si="30"/>
        <v>チェーンドライブ</v>
      </c>
      <c r="BE14" s="195">
        <f ca="1" t="shared" si="30"/>
        <v>0.8</v>
      </c>
      <c r="BF14" s="188" t="str">
        <f ca="1" t="shared" si="30"/>
        <v>リカンベント</v>
      </c>
      <c r="BG14" s="196" t="s">
        <v>400</v>
      </c>
      <c r="BH14" s="196" t="s">
        <v>400</v>
      </c>
      <c r="BI14" s="196" t="str">
        <f ca="1" t="shared" si="31"/>
        <v>×</v>
      </c>
      <c r="BJ14" s="196" t="str">
        <f ca="1" t="shared" si="31"/>
        <v>×</v>
      </c>
      <c r="BK14" s="196" t="str">
        <f ca="1" t="shared" si="31"/>
        <v>フライバイワイヤ</v>
      </c>
      <c r="BL14" s="196" t="str">
        <f ca="1" t="shared" si="31"/>
        <v>×</v>
      </c>
      <c r="BM14" s="196" t="str">
        <f ca="1" t="shared" si="31"/>
        <v>×</v>
      </c>
      <c r="BN14" s="196" t="str">
        <f ca="1" t="shared" si="31"/>
        <v>○</v>
      </c>
      <c r="BO14" s="196" t="str">
        <f ca="1" t="shared" si="31"/>
        <v>○</v>
      </c>
      <c r="BP14" s="196" t="str">
        <f ca="1" t="shared" si="31"/>
        <v>○</v>
      </c>
      <c r="BQ14" s="196" t="str">
        <f ca="1" t="shared" si="31"/>
        <v>○</v>
      </c>
      <c r="BR14" s="196" t="str">
        <f ca="1" t="shared" si="31"/>
        <v>×</v>
      </c>
      <c r="BS14" s="196" t="str">
        <f ca="1" t="shared" si="31"/>
        <v>○</v>
      </c>
      <c r="BT14" s="196" t="str">
        <f ca="1" t="shared" si="31"/>
        <v>×</v>
      </c>
      <c r="BU14" s="196" t="str">
        <f ca="1" t="shared" si="31"/>
        <v>○</v>
      </c>
      <c r="BV14" s="196" t="str">
        <f ca="1" t="shared" si="31"/>
        <v>×</v>
      </c>
      <c r="BW14" s="196" t="str">
        <f ca="1" t="shared" si="31"/>
        <v>×</v>
      </c>
      <c r="BX14" s="197">
        <f t="shared" si="33"/>
        <v>202.63</v>
      </c>
      <c r="BY14" s="196">
        <f t="shared" si="34"/>
        <v>117.8</v>
      </c>
      <c r="BZ14" s="196">
        <f t="shared" si="35"/>
        <v>84.83</v>
      </c>
      <c r="CA14" s="196">
        <f ca="1" t="shared" si="32"/>
        <v>24</v>
      </c>
      <c r="CB14" s="196">
        <f ca="1" t="shared" si="32"/>
        <v>44</v>
      </c>
      <c r="CC14" s="196">
        <f ca="1" t="shared" si="32"/>
        <v>2.3</v>
      </c>
      <c r="CD14" s="196">
        <f ca="1" t="shared" si="32"/>
        <v>2.7</v>
      </c>
      <c r="CE14" s="196">
        <f ca="1" t="shared" si="32"/>
        <v>2007</v>
      </c>
      <c r="CF14" s="196">
        <f ca="1" t="shared" si="32"/>
        <v>7</v>
      </c>
      <c r="CG14" s="196">
        <f ca="1" t="shared" si="32"/>
        <v>14</v>
      </c>
      <c r="CH14" s="196">
        <f ca="1" t="shared" si="32"/>
        <v>2</v>
      </c>
      <c r="CI14" s="196">
        <f ca="1" t="shared" si="32"/>
        <v>2.5</v>
      </c>
      <c r="CK14" s="196"/>
      <c r="CL14" s="196"/>
    </row>
    <row r="15" spans="1:90" s="123" customFormat="1" ht="15.75" customHeight="1">
      <c r="A15" s="166" t="s">
        <v>678</v>
      </c>
      <c r="B15" s="123" t="str">
        <f ca="1" t="shared" si="9"/>
        <v>横浜エアロスペース</v>
      </c>
      <c r="C15" s="123" t="s">
        <v>373</v>
      </c>
      <c r="D15" s="108">
        <f>'大会成績'!C9/1000</f>
        <v>0.32051999999999997</v>
      </c>
      <c r="E15" s="156"/>
      <c r="F15" s="125"/>
      <c r="G15" s="111"/>
      <c r="H15" s="126"/>
      <c r="I15" s="127"/>
      <c r="J15" s="124">
        <f ca="1" t="shared" si="10"/>
        <v>30.2</v>
      </c>
      <c r="K15" s="123">
        <f ca="1" t="shared" si="10"/>
        <v>8.36</v>
      </c>
      <c r="L15" s="123">
        <f ca="1" t="shared" si="10"/>
        <v>3.36</v>
      </c>
      <c r="M15" s="123">
        <f ca="1" t="shared" si="10"/>
        <v>39.5</v>
      </c>
      <c r="N15" s="124">
        <f t="shared" si="11"/>
        <v>99.5</v>
      </c>
      <c r="O15" s="124">
        <f ca="1" t="shared" si="12"/>
        <v>6.82</v>
      </c>
      <c r="P15" s="157">
        <f t="shared" si="13"/>
        <v>73.1</v>
      </c>
      <c r="Q15" s="124">
        <f t="shared" si="14"/>
        <v>290.63347293592926</v>
      </c>
      <c r="R15" s="124">
        <f t="shared" si="15"/>
        <v>4.4036697247706424</v>
      </c>
      <c r="S15" s="123">
        <f ca="1" t="shared" si="16"/>
        <v>266</v>
      </c>
      <c r="T15" s="128">
        <f t="shared" si="17"/>
        <v>30.2</v>
      </c>
      <c r="U15" s="66">
        <f ca="1" t="shared" si="18"/>
        <v>33.25</v>
      </c>
      <c r="V15" s="158">
        <f t="shared" si="19"/>
        <v>1.050404536585291</v>
      </c>
      <c r="W15" s="126">
        <f t="shared" si="20"/>
        <v>27.429774436090224</v>
      </c>
      <c r="X15" s="129" t="str">
        <f ca="1" t="shared" si="21"/>
        <v>ＤＡＥ21</v>
      </c>
      <c r="Y15" s="130">
        <f t="shared" si="22"/>
        <v>2.992481203007519</v>
      </c>
      <c r="Z15" s="66">
        <f ca="1" t="shared" si="23"/>
        <v>10</v>
      </c>
      <c r="AA15" s="66">
        <f ca="1" t="shared" si="23"/>
        <v>5</v>
      </c>
      <c r="AB15" s="66" t="str">
        <f ca="1" t="shared" si="23"/>
        <v>1.0-0.94-0.83-0.71-0.56-0.40</v>
      </c>
      <c r="AC15" s="130" t="s">
        <v>399</v>
      </c>
      <c r="AD15" s="130" t="s">
        <v>399</v>
      </c>
      <c r="AE15" s="127" t="str">
        <f ca="1" t="shared" si="24"/>
        <v>尾翼取付位置より6200[mm]</v>
      </c>
      <c r="AF15" s="159">
        <f ca="1" t="shared" si="24"/>
        <v>3</v>
      </c>
      <c r="AG15" s="123">
        <f ca="1" t="shared" si="24"/>
        <v>170</v>
      </c>
      <c r="AH15" s="123">
        <f ca="1" t="shared" si="24"/>
        <v>0.86</v>
      </c>
      <c r="AI15" s="67">
        <f ca="1" t="shared" si="24"/>
        <v>43.2</v>
      </c>
      <c r="AJ15" s="67" t="str">
        <f ca="1" t="shared" si="24"/>
        <v>NACA64</v>
      </c>
      <c r="AK15" s="67" t="s">
        <v>361</v>
      </c>
      <c r="AL15" s="123">
        <v>2</v>
      </c>
      <c r="AM15" s="159">
        <f ca="1" t="shared" si="25"/>
        <v>5.2</v>
      </c>
      <c r="AN15" s="123">
        <f ca="1" t="shared" si="25"/>
        <v>6.3</v>
      </c>
      <c r="AO15" s="67" t="str">
        <f ca="1" t="shared" si="25"/>
        <v>主翼と同</v>
      </c>
      <c r="AP15" s="67">
        <f ca="1" t="shared" si="25"/>
        <v>6.77</v>
      </c>
      <c r="AQ15" s="160">
        <f ca="1" t="shared" si="25"/>
        <v>0.8</v>
      </c>
      <c r="AR15" s="160">
        <f t="shared" si="26"/>
        <v>5.913159830864174</v>
      </c>
      <c r="AS15" s="159">
        <f ca="1" t="shared" si="27"/>
        <v>0</v>
      </c>
      <c r="AT15" s="123">
        <f ca="1" t="shared" si="27"/>
        <v>0</v>
      </c>
      <c r="AU15" s="67">
        <f ca="1" t="shared" si="27"/>
        <v>0</v>
      </c>
      <c r="AV15" s="67">
        <f ca="1" t="shared" si="27"/>
        <v>0</v>
      </c>
      <c r="AW15" s="161">
        <f ca="1" t="shared" si="27"/>
        <v>0</v>
      </c>
      <c r="AX15" s="161">
        <f t="shared" si="28"/>
        <v>0</v>
      </c>
      <c r="AY15" s="123">
        <f ca="1" t="shared" si="29"/>
        <v>85</v>
      </c>
      <c r="AZ15" s="123">
        <f ca="1" t="shared" si="29"/>
        <v>350</v>
      </c>
      <c r="BA15" s="162" t="s">
        <v>113</v>
      </c>
      <c r="BB15" s="123">
        <f ca="1" t="shared" si="30"/>
        <v>2</v>
      </c>
      <c r="BC15" s="123">
        <f ca="1" t="shared" si="30"/>
        <v>60</v>
      </c>
      <c r="BD15" s="129" t="str">
        <f ca="1" t="shared" si="30"/>
        <v>チェーンドライブ</v>
      </c>
      <c r="BE15" s="163">
        <f ca="1" t="shared" si="30"/>
        <v>85</v>
      </c>
      <c r="BF15" s="129" t="str">
        <f ca="1" t="shared" si="30"/>
        <v>リカンベント</v>
      </c>
      <c r="BG15" s="164" t="s">
        <v>400</v>
      </c>
      <c r="BH15" s="164" t="s">
        <v>411</v>
      </c>
      <c r="BI15" s="164" t="str">
        <f ca="1" t="shared" si="31"/>
        <v>×</v>
      </c>
      <c r="BJ15" s="164" t="str">
        <f ca="1" t="shared" si="31"/>
        <v>×</v>
      </c>
      <c r="BK15" s="164" t="str">
        <f ca="1" t="shared" si="31"/>
        <v>ワイヤーリンケージ</v>
      </c>
      <c r="BL15" s="164" t="str">
        <f ca="1" t="shared" si="31"/>
        <v>×</v>
      </c>
      <c r="BM15" s="164" t="str">
        <f ca="1" t="shared" si="31"/>
        <v>×</v>
      </c>
      <c r="BN15" s="164" t="str">
        <f ca="1" t="shared" si="31"/>
        <v>○</v>
      </c>
      <c r="BO15" s="164" t="str">
        <f ca="1" t="shared" si="31"/>
        <v>○</v>
      </c>
      <c r="BP15" s="164" t="str">
        <f ca="1" t="shared" si="31"/>
        <v>×</v>
      </c>
      <c r="BQ15" s="164" t="str">
        <f ca="1" t="shared" si="31"/>
        <v>×</v>
      </c>
      <c r="BR15" s="164" t="str">
        <f ca="1" t="shared" si="31"/>
        <v>×</v>
      </c>
      <c r="BS15" s="164" t="str">
        <f ca="1" t="shared" si="31"/>
        <v>×</v>
      </c>
      <c r="BT15" s="164" t="str">
        <f ca="1" t="shared" si="31"/>
        <v>×</v>
      </c>
      <c r="BU15" s="164" t="str">
        <f ca="1" t="shared" si="31"/>
        <v>×</v>
      </c>
      <c r="BV15" s="164" t="str">
        <f ca="1" t="shared" si="31"/>
        <v>×</v>
      </c>
      <c r="BW15" s="164" t="str">
        <f ca="1" t="shared" si="31"/>
        <v>×</v>
      </c>
      <c r="BX15" s="165">
        <f t="shared" si="33"/>
        <v>99.5</v>
      </c>
      <c r="BY15" s="164">
        <f t="shared" si="34"/>
        <v>60</v>
      </c>
      <c r="BZ15" s="164">
        <f t="shared" si="35"/>
        <v>39.5</v>
      </c>
      <c r="CA15" s="164">
        <f ca="1" t="shared" si="32"/>
        <v>8.5</v>
      </c>
      <c r="CB15" s="164">
        <f ca="1" t="shared" si="32"/>
        <v>24.5</v>
      </c>
      <c r="CC15" s="164">
        <f ca="1" t="shared" si="32"/>
        <v>3.5</v>
      </c>
      <c r="CD15" s="164">
        <f ca="1" t="shared" si="32"/>
        <v>0</v>
      </c>
      <c r="CE15" s="164">
        <f ca="1" t="shared" si="32"/>
        <v>1160</v>
      </c>
      <c r="CF15" s="164">
        <f ca="1" t="shared" si="32"/>
        <v>3.8</v>
      </c>
      <c r="CG15" s="164" t="str">
        <f ca="1" t="shared" si="32"/>
        <v>✔</v>
      </c>
      <c r="CH15" s="164" t="str">
        <f ca="1" t="shared" si="32"/>
        <v>✔</v>
      </c>
      <c r="CI15" s="164" t="str">
        <f ca="1" t="shared" si="32"/>
        <v>✔</v>
      </c>
      <c r="CK15" s="164"/>
      <c r="CL15" s="164"/>
    </row>
    <row r="16" spans="1:90" s="177" customFormat="1" ht="15.75" customHeight="1">
      <c r="A16" s="200" t="s">
        <v>648</v>
      </c>
      <c r="B16" s="177" t="str">
        <f ca="1" t="shared" si="9"/>
        <v>東京理科大学　Aircraft Makers</v>
      </c>
      <c r="C16" s="177" t="s">
        <v>412</v>
      </c>
      <c r="D16" s="178">
        <f>'大会成績'!C11/1000</f>
        <v>0.042159999999999996</v>
      </c>
      <c r="E16" s="179"/>
      <c r="F16" s="180"/>
      <c r="G16" s="181"/>
      <c r="H16" s="182"/>
      <c r="I16" s="183"/>
      <c r="J16" s="178" t="str">
        <f ca="1" t="shared" si="10"/>
        <v>α：18 β：15</v>
      </c>
      <c r="K16" s="177">
        <f ca="1" t="shared" si="10"/>
        <v>8.76</v>
      </c>
      <c r="L16" s="177">
        <f ca="1" t="shared" si="10"/>
        <v>3.6</v>
      </c>
      <c r="M16" s="177">
        <f ca="1" t="shared" si="10"/>
        <v>0</v>
      </c>
      <c r="N16" s="178">
        <f t="shared" si="11"/>
        <v>51</v>
      </c>
      <c r="O16" s="178">
        <f ca="1" t="shared" si="12"/>
        <v>7.2</v>
      </c>
      <c r="P16" s="184">
        <f t="shared" si="13"/>
        <v>0</v>
      </c>
      <c r="Q16" s="178">
        <f t="shared" si="14"/>
        <v>0</v>
      </c>
      <c r="R16" s="178">
        <f t="shared" si="15"/>
        <v>2.9561671763506623</v>
      </c>
      <c r="S16" s="177">
        <f ca="1" t="shared" si="16"/>
        <v>0</v>
      </c>
      <c r="T16" s="185" t="str">
        <f t="shared" si="17"/>
        <v>α：18 β：15</v>
      </c>
      <c r="U16" s="186" t="str">
        <f ca="1" t="shared" si="18"/>
        <v>α：16.21 β：13.39</v>
      </c>
      <c r="V16" s="187" t="e">
        <f t="shared" si="19"/>
        <v>#VALUE!</v>
      </c>
      <c r="W16" s="182" t="e">
        <f t="shared" si="20"/>
        <v>#VALUE!</v>
      </c>
      <c r="X16" s="188">
        <f ca="1" t="shared" si="21"/>
        <v>0</v>
      </c>
      <c r="Y16" s="189" t="e">
        <f t="shared" si="22"/>
        <v>#VALUE!</v>
      </c>
      <c r="Z16" s="186" t="str">
        <f ca="1" t="shared" si="23"/>
        <v>α：4.5　β：4.6 </v>
      </c>
      <c r="AA16" s="186">
        <f ca="1" t="shared" si="23"/>
        <v>0</v>
      </c>
      <c r="AB16" s="186" t="str">
        <f ca="1" t="shared" si="23"/>
        <v>α：0.4540　β：0.4630 </v>
      </c>
      <c r="AC16" s="189" t="s">
        <v>413</v>
      </c>
      <c r="AD16" s="189" t="s">
        <v>413</v>
      </c>
      <c r="AE16" s="183">
        <f ca="1" t="shared" si="24"/>
        <v>0</v>
      </c>
      <c r="AF16" s="190">
        <f ca="1" t="shared" si="24"/>
        <v>3.2</v>
      </c>
      <c r="AG16" s="177">
        <f ca="1" t="shared" si="24"/>
        <v>135</v>
      </c>
      <c r="AH16" s="177">
        <f ca="1" t="shared" si="24"/>
        <v>0</v>
      </c>
      <c r="AI16" s="177">
        <f ca="1" t="shared" si="24"/>
        <v>29</v>
      </c>
      <c r="AJ16" s="191" t="str">
        <f ca="1" t="shared" si="24"/>
        <v>sd7037,DAE51</v>
      </c>
      <c r="AK16" s="191" t="s">
        <v>361</v>
      </c>
      <c r="AL16" s="177">
        <v>2</v>
      </c>
      <c r="AM16" s="190">
        <f ca="1" t="shared" si="25"/>
        <v>2.4</v>
      </c>
      <c r="AN16" s="177">
        <f ca="1" t="shared" si="25"/>
        <v>3</v>
      </c>
      <c r="AO16" s="191" t="str">
        <f ca="1" t="shared" si="25"/>
        <v>sd8020</v>
      </c>
      <c r="AP16" s="191">
        <f ca="1" t="shared" si="25"/>
        <v>5.5</v>
      </c>
      <c r="AQ16" s="192">
        <f ca="1" t="shared" si="25"/>
        <v>0</v>
      </c>
      <c r="AR16" s="192" t="e">
        <f t="shared" si="26"/>
        <v>#VALUE!</v>
      </c>
      <c r="AS16" s="190">
        <f ca="1" t="shared" si="27"/>
        <v>2</v>
      </c>
      <c r="AT16" s="177">
        <f ca="1" t="shared" si="27"/>
        <v>2.6</v>
      </c>
      <c r="AU16" s="191" t="str">
        <f ca="1" t="shared" si="27"/>
        <v>sd8020</v>
      </c>
      <c r="AV16" s="191">
        <f ca="1" t="shared" si="27"/>
        <v>4.8</v>
      </c>
      <c r="AW16" s="193">
        <f ca="1" t="shared" si="27"/>
        <v>0</v>
      </c>
      <c r="AX16" s="193" t="e">
        <f t="shared" si="28"/>
        <v>#VALUE!</v>
      </c>
      <c r="AY16" s="177">
        <f ca="1" t="shared" si="29"/>
        <v>90</v>
      </c>
      <c r="AZ16" s="177">
        <f ca="1" t="shared" si="29"/>
        <v>285</v>
      </c>
      <c r="BA16" s="194" t="s">
        <v>113</v>
      </c>
      <c r="BB16" s="177">
        <f ca="1" t="shared" si="30"/>
        <v>0</v>
      </c>
      <c r="BC16" s="177">
        <f ca="1" t="shared" si="30"/>
        <v>51</v>
      </c>
      <c r="BD16" s="188" t="str">
        <f ca="1" t="shared" si="30"/>
        <v>ドライブシャフト</v>
      </c>
      <c r="BE16" s="195">
        <f ca="1" t="shared" si="30"/>
        <v>0.8</v>
      </c>
      <c r="BF16" s="188" t="str">
        <f ca="1" t="shared" si="30"/>
        <v>リカンベント</v>
      </c>
      <c r="BG16" s="196" t="s">
        <v>400</v>
      </c>
      <c r="BH16" s="196" t="s">
        <v>400</v>
      </c>
      <c r="BI16" s="196" t="str">
        <f ca="1" t="shared" si="31"/>
        <v>×</v>
      </c>
      <c r="BJ16" s="196" t="str">
        <f ca="1" t="shared" si="31"/>
        <v>×</v>
      </c>
      <c r="BK16" s="196" t="str">
        <f ca="1" t="shared" si="31"/>
        <v>ワイヤーリンケージ</v>
      </c>
      <c r="BL16" s="196" t="str">
        <f ca="1" t="shared" si="31"/>
        <v>×</v>
      </c>
      <c r="BM16" s="196" t="str">
        <f ca="1" t="shared" si="31"/>
        <v>×</v>
      </c>
      <c r="BN16" s="196" t="str">
        <f ca="1" t="shared" si="31"/>
        <v>×</v>
      </c>
      <c r="BO16" s="196" t="str">
        <f ca="1" t="shared" si="31"/>
        <v>×</v>
      </c>
      <c r="BP16" s="196" t="str">
        <f ca="1" t="shared" si="31"/>
        <v>×</v>
      </c>
      <c r="BQ16" s="196" t="str">
        <f ca="1" t="shared" si="31"/>
        <v>×</v>
      </c>
      <c r="BR16" s="196" t="str">
        <f ca="1" t="shared" si="31"/>
        <v>×</v>
      </c>
      <c r="BS16" s="196" t="str">
        <f ca="1" t="shared" si="31"/>
        <v>×</v>
      </c>
      <c r="BT16" s="196" t="str">
        <f ca="1" t="shared" si="31"/>
        <v>×</v>
      </c>
      <c r="BU16" s="196" t="str">
        <f ca="1" t="shared" si="31"/>
        <v>×</v>
      </c>
      <c r="BV16" s="196" t="str">
        <f ca="1" t="shared" si="31"/>
        <v>×</v>
      </c>
      <c r="BW16" s="196" t="str">
        <f ca="1" t="shared" si="31"/>
        <v>×</v>
      </c>
      <c r="BX16" s="197">
        <f t="shared" si="33"/>
        <v>51</v>
      </c>
      <c r="BY16" s="196">
        <f t="shared" si="34"/>
        <v>51</v>
      </c>
      <c r="BZ16" s="196">
        <f t="shared" si="35"/>
        <v>0</v>
      </c>
      <c r="CA16" s="196">
        <f ca="1" t="shared" si="32"/>
        <v>0</v>
      </c>
      <c r="CB16" s="196">
        <f ca="1" t="shared" si="32"/>
        <v>0</v>
      </c>
      <c r="CC16" s="196">
        <f ca="1" t="shared" si="32"/>
        <v>0</v>
      </c>
      <c r="CD16" s="196">
        <f ca="1" t="shared" si="32"/>
        <v>0</v>
      </c>
      <c r="CE16" s="196">
        <f ca="1" t="shared" si="32"/>
        <v>0</v>
      </c>
      <c r="CF16" s="196">
        <f ca="1" t="shared" si="32"/>
        <v>5</v>
      </c>
      <c r="CG16" s="196">
        <f ca="1" t="shared" si="32"/>
        <v>3</v>
      </c>
      <c r="CH16" s="196">
        <f ca="1" t="shared" si="32"/>
        <v>1.8</v>
      </c>
      <c r="CI16" s="196">
        <f ca="1" t="shared" si="32"/>
        <v>0</v>
      </c>
      <c r="CK16" s="196"/>
      <c r="CL16" s="196"/>
    </row>
    <row r="17" spans="1:90" s="123" customFormat="1" ht="15.75" customHeight="1">
      <c r="A17" s="166" t="s">
        <v>679</v>
      </c>
      <c r="B17" s="123" t="str">
        <f ca="1" t="shared" si="9"/>
        <v>工学院大学B.P.Wendy</v>
      </c>
      <c r="C17" s="123" t="s">
        <v>412</v>
      </c>
      <c r="D17" s="108">
        <f>'大会成績'!C13/1000</f>
        <v>0</v>
      </c>
      <c r="E17" s="156"/>
      <c r="F17" s="125"/>
      <c r="G17" s="111"/>
      <c r="H17" s="126"/>
      <c r="I17" s="127"/>
      <c r="J17" s="124">
        <f ca="1" t="shared" si="10"/>
        <v>31</v>
      </c>
      <c r="K17" s="123">
        <f ca="1" t="shared" si="10"/>
        <v>0</v>
      </c>
      <c r="L17" s="123">
        <f ca="1" t="shared" si="10"/>
        <v>0</v>
      </c>
      <c r="M17" s="123">
        <f ca="1" t="shared" si="10"/>
        <v>40</v>
      </c>
      <c r="N17" s="124">
        <f t="shared" si="11"/>
        <v>97</v>
      </c>
      <c r="O17" s="124">
        <f ca="1" t="shared" si="12"/>
        <v>7.2</v>
      </c>
      <c r="P17" s="157">
        <f t="shared" si="13"/>
        <v>0</v>
      </c>
      <c r="Q17" s="124">
        <f t="shared" si="14"/>
        <v>0</v>
      </c>
      <c r="R17" s="124">
        <f t="shared" si="15"/>
        <v>2.854230377166157</v>
      </c>
      <c r="S17" s="123">
        <f ca="1" t="shared" si="16"/>
        <v>0</v>
      </c>
      <c r="T17" s="128">
        <f t="shared" si="17"/>
        <v>31</v>
      </c>
      <c r="U17" s="66">
        <f ca="1" t="shared" si="18"/>
        <v>30.69</v>
      </c>
      <c r="V17" s="158">
        <f t="shared" si="19"/>
        <v>0.9954140351819136</v>
      </c>
      <c r="W17" s="126">
        <f t="shared" si="20"/>
        <v>31.31313131313131</v>
      </c>
      <c r="X17" s="129" t="str">
        <f ca="1" t="shared" si="21"/>
        <v>DAE31</v>
      </c>
      <c r="Y17" s="130">
        <f t="shared" si="22"/>
        <v>3.160638644509612</v>
      </c>
      <c r="Z17" s="66">
        <f ca="1" t="shared" si="23"/>
        <v>6.4</v>
      </c>
      <c r="AA17" s="66">
        <f ca="1" t="shared" si="23"/>
        <v>0</v>
      </c>
      <c r="AB17" s="66" t="str">
        <f ca="1" t="shared" si="23"/>
        <v>1.0,0.80,0.51</v>
      </c>
      <c r="AC17" s="130" t="s">
        <v>413</v>
      </c>
      <c r="AD17" s="130" t="s">
        <v>413</v>
      </c>
      <c r="AE17" s="127">
        <f ca="1" t="shared" si="24"/>
        <v>35</v>
      </c>
      <c r="AF17" s="159">
        <f ca="1" t="shared" si="24"/>
        <v>2.92</v>
      </c>
      <c r="AG17" s="123">
        <f ca="1" t="shared" si="24"/>
        <v>150</v>
      </c>
      <c r="AH17" s="123">
        <f ca="1" t="shared" si="24"/>
        <v>0</v>
      </c>
      <c r="AI17" s="123">
        <f ca="1" t="shared" si="24"/>
        <v>28</v>
      </c>
      <c r="AJ17" s="67" t="str">
        <f ca="1" t="shared" si="24"/>
        <v>DAE51</v>
      </c>
      <c r="AK17" s="67" t="s">
        <v>362</v>
      </c>
      <c r="AL17" s="123">
        <v>4</v>
      </c>
      <c r="AM17" s="159">
        <f ca="1" t="shared" si="25"/>
        <v>2.2774</v>
      </c>
      <c r="AN17" s="123">
        <f ca="1" t="shared" si="25"/>
        <v>3.8</v>
      </c>
      <c r="AO17" s="67" t="str">
        <f ca="1" t="shared" si="25"/>
        <v>NACA0009</v>
      </c>
      <c r="AP17" s="67">
        <f ca="1" t="shared" si="25"/>
        <v>5.5</v>
      </c>
      <c r="AQ17" s="160">
        <f ca="1" t="shared" si="25"/>
        <v>0</v>
      </c>
      <c r="AR17" s="160">
        <f t="shared" si="26"/>
        <v>2.290326603349303</v>
      </c>
      <c r="AS17" s="159">
        <f ca="1" t="shared" si="27"/>
        <v>1.83</v>
      </c>
      <c r="AT17" s="123">
        <f ca="1" t="shared" si="27"/>
        <v>2.6</v>
      </c>
      <c r="AU17" s="67" t="str">
        <f ca="1" t="shared" si="27"/>
        <v>NACA0009</v>
      </c>
      <c r="AV17" s="67">
        <f ca="1" t="shared" si="27"/>
        <v>6.3</v>
      </c>
      <c r="AW17" s="161">
        <f ca="1" t="shared" si="27"/>
        <v>0</v>
      </c>
      <c r="AX17" s="161">
        <f t="shared" si="28"/>
        <v>0.0024627022804324674</v>
      </c>
      <c r="AY17" s="123">
        <f ca="1" t="shared" si="29"/>
        <v>0</v>
      </c>
      <c r="AZ17" s="123">
        <f ca="1" t="shared" si="29"/>
        <v>0</v>
      </c>
      <c r="BA17" s="162" t="s">
        <v>113</v>
      </c>
      <c r="BB17" s="123">
        <f ca="1" t="shared" si="30"/>
        <v>0</v>
      </c>
      <c r="BC17" s="123">
        <f ca="1" t="shared" si="30"/>
        <v>57</v>
      </c>
      <c r="BD17" s="129">
        <f ca="1" t="shared" si="30"/>
        <v>0</v>
      </c>
      <c r="BE17" s="163">
        <f ca="1" t="shared" si="30"/>
        <v>0</v>
      </c>
      <c r="BF17" s="129" t="str">
        <f ca="1" t="shared" si="30"/>
        <v>リカンベント方式</v>
      </c>
      <c r="BG17" s="164" t="s">
        <v>414</v>
      </c>
      <c r="BH17" s="164" t="s">
        <v>414</v>
      </c>
      <c r="BI17" s="164" t="str">
        <f ca="1" t="shared" si="31"/>
        <v>×</v>
      </c>
      <c r="BJ17" s="164" t="str">
        <f ca="1" t="shared" si="31"/>
        <v>×</v>
      </c>
      <c r="BK17" s="164" t="str">
        <f ca="1" t="shared" si="31"/>
        <v>フライバイワイヤ</v>
      </c>
      <c r="BL17" s="164" t="str">
        <f ca="1" t="shared" si="31"/>
        <v>×</v>
      </c>
      <c r="BM17" s="164" t="str">
        <f ca="1" t="shared" si="31"/>
        <v>×</v>
      </c>
      <c r="BN17" s="164" t="str">
        <f ca="1" t="shared" si="31"/>
        <v>×</v>
      </c>
      <c r="BO17" s="164" t="str">
        <f ca="1" t="shared" si="31"/>
        <v>×</v>
      </c>
      <c r="BP17" s="164" t="str">
        <f ca="1" t="shared" si="31"/>
        <v>×</v>
      </c>
      <c r="BQ17" s="164" t="str">
        <f ca="1" t="shared" si="31"/>
        <v>×</v>
      </c>
      <c r="BR17" s="164" t="str">
        <f ca="1" t="shared" si="31"/>
        <v>×</v>
      </c>
      <c r="BS17" s="164" t="str">
        <f ca="1" t="shared" si="31"/>
        <v>×</v>
      </c>
      <c r="BT17" s="164" t="str">
        <f ca="1" t="shared" si="31"/>
        <v>×</v>
      </c>
      <c r="BU17" s="164" t="str">
        <f ca="1" t="shared" si="31"/>
        <v>×</v>
      </c>
      <c r="BV17" s="164" t="str">
        <f ca="1" t="shared" si="31"/>
        <v>×</v>
      </c>
      <c r="BW17" s="164" t="str">
        <f ca="1" t="shared" si="31"/>
        <v>×</v>
      </c>
      <c r="BX17" s="165">
        <f t="shared" si="33"/>
        <v>97</v>
      </c>
      <c r="BY17" s="164">
        <f t="shared" si="34"/>
        <v>57</v>
      </c>
      <c r="BZ17" s="164">
        <f t="shared" si="35"/>
        <v>40</v>
      </c>
      <c r="CA17" s="164">
        <f ca="1" t="shared" si="32"/>
        <v>0</v>
      </c>
      <c r="CB17" s="164">
        <f ca="1" t="shared" si="32"/>
        <v>0</v>
      </c>
      <c r="CC17" s="164">
        <f ca="1" t="shared" si="32"/>
        <v>0</v>
      </c>
      <c r="CD17" s="164">
        <f ca="1" t="shared" si="32"/>
        <v>0</v>
      </c>
      <c r="CE17" s="164">
        <f ca="1" t="shared" si="32"/>
        <v>0</v>
      </c>
      <c r="CF17" s="164">
        <f ca="1" t="shared" si="32"/>
        <v>0</v>
      </c>
      <c r="CG17" s="164">
        <f ca="1" t="shared" si="32"/>
        <v>0</v>
      </c>
      <c r="CH17" s="164">
        <f ca="1" t="shared" si="32"/>
        <v>1.2</v>
      </c>
      <c r="CI17" s="164">
        <f ca="1" t="shared" si="32"/>
        <v>0</v>
      </c>
      <c r="CK17" s="164"/>
      <c r="CL17" s="164"/>
    </row>
    <row r="18" spans="1:90" s="177" customFormat="1" ht="15.75" customHeight="1">
      <c r="A18" s="199" t="s">
        <v>680</v>
      </c>
      <c r="B18" s="177" t="str">
        <f ca="1" t="shared" si="9"/>
        <v>静岡大学ヒコーキ部</v>
      </c>
      <c r="C18" s="177" t="s">
        <v>373</v>
      </c>
      <c r="D18" s="178">
        <f>'大会成績'!C14/1000</f>
        <v>0</v>
      </c>
      <c r="E18" s="179"/>
      <c r="F18" s="180"/>
      <c r="G18" s="181"/>
      <c r="H18" s="182"/>
      <c r="I18" s="183"/>
      <c r="J18" s="178">
        <f ca="1" t="shared" si="10"/>
        <v>30.6</v>
      </c>
      <c r="K18" s="177">
        <f ca="1" t="shared" si="10"/>
        <v>8.8</v>
      </c>
      <c r="L18" s="177">
        <f ca="1" t="shared" si="10"/>
        <v>3.7</v>
      </c>
      <c r="M18" s="177">
        <f ca="1" t="shared" si="10"/>
        <v>46</v>
      </c>
      <c r="N18" s="178">
        <f t="shared" si="11"/>
        <v>99</v>
      </c>
      <c r="O18" s="178">
        <f ca="1" t="shared" si="12"/>
        <v>7</v>
      </c>
      <c r="P18" s="184">
        <f t="shared" si="13"/>
        <v>0</v>
      </c>
      <c r="Q18" s="178">
        <f t="shared" si="14"/>
        <v>0</v>
      </c>
      <c r="R18" s="178">
        <f t="shared" si="15"/>
        <v>3.4658511722731906</v>
      </c>
      <c r="S18" s="177">
        <f ca="1" t="shared" si="16"/>
        <v>261</v>
      </c>
      <c r="T18" s="185">
        <f t="shared" si="17"/>
        <v>30.6</v>
      </c>
      <c r="U18" s="186">
        <f ca="1" t="shared" si="18"/>
        <v>31.13</v>
      </c>
      <c r="V18" s="187">
        <f t="shared" si="19"/>
        <v>1.0596291592284135</v>
      </c>
      <c r="W18" s="182">
        <f t="shared" si="20"/>
        <v>30.07902345004819</v>
      </c>
      <c r="X18" s="188" t="str">
        <f ca="1" t="shared" si="21"/>
        <v>DAE31</v>
      </c>
      <c r="Y18" s="189">
        <f t="shared" si="22"/>
        <v>3.1802120141342756</v>
      </c>
      <c r="Z18" s="186">
        <f ca="1" t="shared" si="23"/>
        <v>0</v>
      </c>
      <c r="AA18" s="186">
        <f ca="1" t="shared" si="23"/>
        <v>0</v>
      </c>
      <c r="AB18" s="186">
        <f ca="1" t="shared" si="23"/>
        <v>0.43</v>
      </c>
      <c r="AC18" s="189" t="s">
        <v>405</v>
      </c>
      <c r="AD18" s="189" t="s">
        <v>405</v>
      </c>
      <c r="AE18" s="183">
        <f ca="1" t="shared" si="24"/>
        <v>0.365</v>
      </c>
      <c r="AF18" s="190">
        <f ca="1" t="shared" si="24"/>
        <v>3.15</v>
      </c>
      <c r="AG18" s="177">
        <f ca="1" t="shared" si="24"/>
        <v>152</v>
      </c>
      <c r="AH18" s="177">
        <f ca="1" t="shared" si="24"/>
        <v>0.88</v>
      </c>
      <c r="AI18" s="177">
        <f ca="1" t="shared" si="24"/>
        <v>34</v>
      </c>
      <c r="AJ18" s="191" t="str">
        <f ca="1" t="shared" si="24"/>
        <v>DAE51</v>
      </c>
      <c r="AK18" s="191" t="s">
        <v>361</v>
      </c>
      <c r="AL18" s="177">
        <v>2</v>
      </c>
      <c r="AM18" s="190">
        <f ca="1" t="shared" si="25"/>
        <v>3</v>
      </c>
      <c r="AN18" s="177">
        <f ca="1" t="shared" si="25"/>
        <v>4</v>
      </c>
      <c r="AO18" s="191" t="str">
        <f ca="1" t="shared" si="25"/>
        <v>NACA0009</v>
      </c>
      <c r="AP18" s="191">
        <f ca="1" t="shared" si="25"/>
        <v>5.3</v>
      </c>
      <c r="AQ18" s="192">
        <f ca="1" t="shared" si="25"/>
        <v>0.47</v>
      </c>
      <c r="AR18" s="192">
        <f t="shared" si="26"/>
        <v>2.6156430992582336</v>
      </c>
      <c r="AS18" s="190">
        <f ca="1" t="shared" si="27"/>
        <v>6.15</v>
      </c>
      <c r="AT18" s="177">
        <f ca="1" t="shared" si="27"/>
        <v>2.7</v>
      </c>
      <c r="AU18" s="191" t="str">
        <f ca="1" t="shared" si="27"/>
        <v>NACA0009</v>
      </c>
      <c r="AV18" s="191">
        <f ca="1" t="shared" si="27"/>
        <v>6.15</v>
      </c>
      <c r="AW18" s="193">
        <f ca="1" t="shared" si="27"/>
        <v>0.013</v>
      </c>
      <c r="AX18" s="193">
        <f t="shared" si="28"/>
        <v>0.00798000886263691</v>
      </c>
      <c r="AY18" s="177">
        <f ca="1" t="shared" si="29"/>
        <v>90</v>
      </c>
      <c r="AZ18" s="177">
        <f ca="1" t="shared" si="29"/>
        <v>0</v>
      </c>
      <c r="BA18" s="194" t="s">
        <v>113</v>
      </c>
      <c r="BB18" s="177">
        <f ca="1" t="shared" si="30"/>
        <v>0</v>
      </c>
      <c r="BC18" s="177">
        <f ca="1" t="shared" si="30"/>
        <v>53</v>
      </c>
      <c r="BD18" s="188" t="str">
        <f ca="1" t="shared" si="30"/>
        <v>チェーン</v>
      </c>
      <c r="BE18" s="195">
        <f ca="1" t="shared" si="30"/>
        <v>0</v>
      </c>
      <c r="BF18" s="188" t="str">
        <f ca="1" t="shared" si="30"/>
        <v>リカンベント</v>
      </c>
      <c r="BG18" s="196" t="s">
        <v>400</v>
      </c>
      <c r="BH18" s="196" t="s">
        <v>400</v>
      </c>
      <c r="BI18" s="196" t="str">
        <f ca="1" t="shared" si="31"/>
        <v>×</v>
      </c>
      <c r="BJ18" s="196" t="str">
        <f ca="1" t="shared" si="31"/>
        <v>×</v>
      </c>
      <c r="BK18" s="196" t="str">
        <f ca="1" t="shared" si="31"/>
        <v>ワイヤーリンケージ</v>
      </c>
      <c r="BL18" s="196" t="str">
        <f ca="1" t="shared" si="31"/>
        <v>×</v>
      </c>
      <c r="BM18" s="196" t="str">
        <f ca="1" t="shared" si="31"/>
        <v>×</v>
      </c>
      <c r="BN18" s="196" t="str">
        <f ca="1" t="shared" si="31"/>
        <v>○</v>
      </c>
      <c r="BO18" s="196" t="str">
        <f ca="1" t="shared" si="31"/>
        <v>○</v>
      </c>
      <c r="BP18" s="196" t="str">
        <f ca="1" t="shared" si="31"/>
        <v>×</v>
      </c>
      <c r="BQ18" s="196" t="str">
        <f ca="1" t="shared" si="31"/>
        <v>×</v>
      </c>
      <c r="BR18" s="196" t="str">
        <f ca="1" t="shared" si="31"/>
        <v>×</v>
      </c>
      <c r="BS18" s="196" t="str">
        <f ca="1" t="shared" si="31"/>
        <v>×</v>
      </c>
      <c r="BT18" s="196" t="str">
        <f ca="1" t="shared" si="31"/>
        <v>×</v>
      </c>
      <c r="BU18" s="196" t="str">
        <f ca="1" t="shared" si="31"/>
        <v>×</v>
      </c>
      <c r="BV18" s="196" t="str">
        <f ca="1" t="shared" si="31"/>
        <v>×</v>
      </c>
      <c r="BW18" s="196" t="str">
        <f ca="1" t="shared" si="31"/>
        <v>×</v>
      </c>
      <c r="BX18" s="197">
        <f t="shared" si="33"/>
        <v>99</v>
      </c>
      <c r="BY18" s="196">
        <f t="shared" si="34"/>
        <v>53</v>
      </c>
      <c r="BZ18" s="196">
        <f t="shared" si="35"/>
        <v>46</v>
      </c>
      <c r="CA18" s="196">
        <f ca="1" t="shared" si="32"/>
        <v>15.1</v>
      </c>
      <c r="CB18" s="196">
        <f ca="1" t="shared" si="32"/>
        <v>26</v>
      </c>
      <c r="CC18" s="196">
        <f ca="1" t="shared" si="32"/>
        <v>1.1</v>
      </c>
      <c r="CD18" s="196">
        <f ca="1" t="shared" si="32"/>
        <v>0.8</v>
      </c>
      <c r="CE18" s="196">
        <f ca="1" t="shared" si="32"/>
        <v>1400</v>
      </c>
      <c r="CF18" s="196">
        <f ca="1" t="shared" si="32"/>
        <v>4.5</v>
      </c>
      <c r="CG18" s="196">
        <f ca="1" t="shared" si="32"/>
        <v>0</v>
      </c>
      <c r="CH18" s="196" t="str">
        <f ca="1" t="shared" si="32"/>
        <v>約1.5</v>
      </c>
      <c r="CI18" s="196">
        <f ca="1" t="shared" si="32"/>
        <v>0.3</v>
      </c>
      <c r="CK18" s="196"/>
      <c r="CL18" s="196"/>
    </row>
    <row r="19" spans="1:90" s="123" customFormat="1" ht="15.75" customHeight="1">
      <c r="A19" s="166" t="s">
        <v>681</v>
      </c>
      <c r="B19" s="123" t="str">
        <f ca="1" t="shared" si="9"/>
        <v>東京都市大学　航空研究部APSARAS</v>
      </c>
      <c r="C19" s="123" t="s">
        <v>684</v>
      </c>
      <c r="D19" s="108">
        <f>'大会成績'!C15/1000</f>
        <v>0</v>
      </c>
      <c r="E19" s="156"/>
      <c r="F19" s="125"/>
      <c r="G19" s="111"/>
      <c r="H19" s="126"/>
      <c r="I19" s="127"/>
      <c r="J19" s="124">
        <f ca="1" t="shared" si="10"/>
        <v>29.6</v>
      </c>
      <c r="K19" s="123">
        <f ca="1" t="shared" si="10"/>
        <v>8.477</v>
      </c>
      <c r="L19" s="123">
        <f ca="1" t="shared" si="10"/>
        <v>3.513</v>
      </c>
      <c r="M19" s="123">
        <f ca="1" t="shared" si="10"/>
        <v>45</v>
      </c>
      <c r="N19" s="124">
        <f t="shared" si="11"/>
        <v>100</v>
      </c>
      <c r="O19" s="124">
        <f ca="1" t="shared" si="12"/>
        <v>7</v>
      </c>
      <c r="P19" s="157">
        <f t="shared" si="13"/>
        <v>0.7224999999999999</v>
      </c>
      <c r="Q19" s="124">
        <f t="shared" si="14"/>
        <v>2.0516601135867187</v>
      </c>
      <c r="R19" s="124">
        <f t="shared" si="15"/>
        <v>3.567787971457696</v>
      </c>
      <c r="S19" s="123">
        <f ca="1" t="shared" si="16"/>
        <v>195</v>
      </c>
      <c r="T19" s="128">
        <f t="shared" si="17"/>
        <v>29.6</v>
      </c>
      <c r="U19" s="66">
        <f ca="1" t="shared" si="18"/>
        <v>28.7</v>
      </c>
      <c r="V19" s="158">
        <f t="shared" si="19"/>
        <v>1.160956453974607</v>
      </c>
      <c r="W19" s="126">
        <f t="shared" si="20"/>
        <v>30.528222996515684</v>
      </c>
      <c r="X19" s="129" t="str">
        <f ca="1" t="shared" si="21"/>
        <v>DAE31</v>
      </c>
      <c r="Y19" s="130">
        <f t="shared" si="22"/>
        <v>3.4843205574912894</v>
      </c>
      <c r="Z19" s="66">
        <f ca="1" t="shared" si="23"/>
        <v>10</v>
      </c>
      <c r="AA19" s="66">
        <f ca="1" t="shared" si="23"/>
        <v>2</v>
      </c>
      <c r="AB19" s="66">
        <f ca="1" t="shared" si="23"/>
        <v>0.41</v>
      </c>
      <c r="AC19" s="130" t="s">
        <v>415</v>
      </c>
      <c r="AD19" s="130" t="s">
        <v>415</v>
      </c>
      <c r="AE19" s="127">
        <f ca="1" t="shared" si="24"/>
        <v>0.0035</v>
      </c>
      <c r="AF19" s="159">
        <f ca="1" t="shared" si="24"/>
        <v>3.12</v>
      </c>
      <c r="AG19" s="123">
        <f ca="1" t="shared" si="24"/>
        <v>150</v>
      </c>
      <c r="AH19" s="123">
        <f ca="1" t="shared" si="24"/>
        <v>0.85</v>
      </c>
      <c r="AI19" s="123">
        <f ca="1" t="shared" si="24"/>
        <v>35</v>
      </c>
      <c r="AJ19" s="67" t="str">
        <f ca="1" t="shared" si="24"/>
        <v>DAE51</v>
      </c>
      <c r="AK19" s="67" t="s">
        <v>361</v>
      </c>
      <c r="AL19" s="123">
        <v>2</v>
      </c>
      <c r="AM19" s="159">
        <f ca="1" t="shared" si="25"/>
        <v>1.87</v>
      </c>
      <c r="AN19" s="123">
        <f ca="1" t="shared" si="25"/>
        <v>0</v>
      </c>
      <c r="AO19" s="67" t="str">
        <f ca="1" t="shared" si="25"/>
        <v>NACA0009</v>
      </c>
      <c r="AP19" s="67">
        <f ca="1" t="shared" si="25"/>
        <v>5.8</v>
      </c>
      <c r="AQ19" s="160">
        <f ca="1" t="shared" si="25"/>
        <v>0</v>
      </c>
      <c r="AR19" s="160">
        <f t="shared" si="26"/>
        <v>2.3314994942238134</v>
      </c>
      <c r="AS19" s="159">
        <f ca="1" t="shared" si="27"/>
        <v>1.87</v>
      </c>
      <c r="AT19" s="123">
        <f ca="1" t="shared" si="27"/>
        <v>0</v>
      </c>
      <c r="AU19" s="67">
        <f ca="1" t="shared" si="27"/>
        <v>0</v>
      </c>
      <c r="AV19" s="67">
        <f ca="1" t="shared" si="27"/>
        <v>5.8</v>
      </c>
      <c r="AW19" s="161">
        <f ca="1" t="shared" si="27"/>
        <v>0</v>
      </c>
      <c r="AX19" s="161">
        <f t="shared" si="28"/>
        <v>0.00250168298536789</v>
      </c>
      <c r="AY19" s="123">
        <f ca="1" t="shared" si="29"/>
        <v>100</v>
      </c>
      <c r="AZ19" s="123">
        <f ca="1" t="shared" si="29"/>
        <v>0</v>
      </c>
      <c r="BA19" s="162" t="s">
        <v>113</v>
      </c>
      <c r="BB19" s="123">
        <f ca="1" t="shared" si="30"/>
        <v>0</v>
      </c>
      <c r="BC19" s="123">
        <f ca="1" t="shared" si="30"/>
        <v>55</v>
      </c>
      <c r="BD19" s="129" t="str">
        <f ca="1" t="shared" si="30"/>
        <v>チェーン</v>
      </c>
      <c r="BE19" s="163">
        <f ca="1" t="shared" si="30"/>
        <v>0.85</v>
      </c>
      <c r="BF19" s="129" t="str">
        <f ca="1" t="shared" si="30"/>
        <v>リカンベント</v>
      </c>
      <c r="BG19" s="164" t="s">
        <v>400</v>
      </c>
      <c r="BH19" s="164" t="s">
        <v>400</v>
      </c>
      <c r="BI19" s="164" t="str">
        <f ca="1" t="shared" si="31"/>
        <v>×</v>
      </c>
      <c r="BJ19" s="164" t="str">
        <f ca="1" t="shared" si="31"/>
        <v>×</v>
      </c>
      <c r="BK19" s="164" t="str">
        <f ca="1" t="shared" si="31"/>
        <v>フライバイワイヤ</v>
      </c>
      <c r="BL19" s="164" t="str">
        <f ca="1" t="shared" si="31"/>
        <v>×</v>
      </c>
      <c r="BM19" s="164" t="str">
        <f ca="1" t="shared" si="31"/>
        <v>×</v>
      </c>
      <c r="BN19" s="164" t="str">
        <f ca="1" t="shared" si="31"/>
        <v>×</v>
      </c>
      <c r="BO19" s="164" t="str">
        <f ca="1" t="shared" si="31"/>
        <v>×</v>
      </c>
      <c r="BP19" s="164" t="str">
        <f ca="1" t="shared" si="31"/>
        <v>×</v>
      </c>
      <c r="BQ19" s="164" t="str">
        <f ca="1" t="shared" si="31"/>
        <v>×</v>
      </c>
      <c r="BR19" s="164" t="str">
        <f ca="1" t="shared" si="31"/>
        <v>×</v>
      </c>
      <c r="BS19" s="164" t="str">
        <f ca="1" t="shared" si="31"/>
        <v>×</v>
      </c>
      <c r="BT19" s="164" t="str">
        <f ca="1" t="shared" si="31"/>
        <v>×</v>
      </c>
      <c r="BU19" s="164" t="str">
        <f ca="1" t="shared" si="31"/>
        <v>×</v>
      </c>
      <c r="BV19" s="164" t="str">
        <f ca="1" t="shared" si="31"/>
        <v>×</v>
      </c>
      <c r="BW19" s="164" t="str">
        <f ca="1" t="shared" si="31"/>
        <v>×</v>
      </c>
      <c r="BX19" s="165">
        <f t="shared" si="33"/>
        <v>100</v>
      </c>
      <c r="BY19" s="164">
        <f t="shared" si="34"/>
        <v>55</v>
      </c>
      <c r="BZ19" s="164">
        <f t="shared" si="35"/>
        <v>45</v>
      </c>
      <c r="CA19" s="164">
        <f ca="1" t="shared" si="32"/>
        <v>0</v>
      </c>
      <c r="CB19" s="164">
        <f ca="1" t="shared" si="32"/>
        <v>0</v>
      </c>
      <c r="CC19" s="164">
        <f ca="1" t="shared" si="32"/>
        <v>0</v>
      </c>
      <c r="CD19" s="164">
        <f ca="1" t="shared" si="32"/>
        <v>0</v>
      </c>
      <c r="CE19" s="164">
        <f ca="1" t="shared" si="32"/>
        <v>1500</v>
      </c>
      <c r="CF19" s="164">
        <f ca="1" t="shared" si="32"/>
        <v>2</v>
      </c>
      <c r="CG19" s="164">
        <f ca="1" t="shared" si="32"/>
        <v>13</v>
      </c>
      <c r="CH19" s="164">
        <f ca="1" t="shared" si="32"/>
        <v>0</v>
      </c>
      <c r="CI19" s="164">
        <f ca="1" t="shared" si="32"/>
        <v>0</v>
      </c>
      <c r="CK19" s="164"/>
      <c r="CL19" s="164"/>
    </row>
    <row r="20" spans="1:90" s="177" customFormat="1" ht="15.75" customHeight="1">
      <c r="A20" s="199" t="s">
        <v>650</v>
      </c>
      <c r="B20" s="177" t="str">
        <f ca="1" t="shared" si="9"/>
        <v>日本大学理工学部航空研究会</v>
      </c>
      <c r="C20" s="177" t="s">
        <v>684</v>
      </c>
      <c r="D20" s="178">
        <f>'大会成績'!C16/1000</f>
        <v>0</v>
      </c>
      <c r="E20" s="179"/>
      <c r="F20" s="180"/>
      <c r="G20" s="181"/>
      <c r="H20" s="182"/>
      <c r="I20" s="183"/>
      <c r="J20" s="178">
        <f ca="1" t="shared" si="10"/>
        <v>32</v>
      </c>
      <c r="K20" s="177">
        <f ca="1" t="shared" si="10"/>
        <v>8.1</v>
      </c>
      <c r="L20" s="177">
        <f ca="1" t="shared" si="10"/>
        <v>0</v>
      </c>
      <c r="M20" s="177">
        <f ca="1" t="shared" si="10"/>
        <v>34</v>
      </c>
      <c r="N20" s="178">
        <f t="shared" si="11"/>
        <v>96.5</v>
      </c>
      <c r="O20" s="178">
        <f ca="1" t="shared" si="12"/>
        <v>7.4</v>
      </c>
      <c r="P20" s="184">
        <f t="shared" si="13"/>
        <v>0</v>
      </c>
      <c r="Q20" s="178">
        <f t="shared" si="14"/>
        <v>0</v>
      </c>
      <c r="R20" s="178">
        <f t="shared" si="15"/>
        <v>2.7726809378185524</v>
      </c>
      <c r="S20" s="177">
        <f ca="1" t="shared" si="16"/>
        <v>230</v>
      </c>
      <c r="T20" s="185">
        <f t="shared" si="17"/>
        <v>32</v>
      </c>
      <c r="U20" s="186">
        <f ca="1" t="shared" si="18"/>
        <v>31</v>
      </c>
      <c r="V20" s="187">
        <f t="shared" si="19"/>
        <v>0.9281028087853345</v>
      </c>
      <c r="W20" s="182">
        <f t="shared" si="20"/>
        <v>33.03225806451613</v>
      </c>
      <c r="X20" s="188" t="str">
        <f ca="1" t="shared" si="21"/>
        <v>TD6.9</v>
      </c>
      <c r="Y20" s="189">
        <f t="shared" si="22"/>
        <v>3.1129032258064515</v>
      </c>
      <c r="Z20" s="186">
        <f ca="1" t="shared" si="23"/>
        <v>7.5</v>
      </c>
      <c r="AA20" s="186">
        <f ca="1" t="shared" si="23"/>
        <v>0</v>
      </c>
      <c r="AB20" s="186">
        <f ca="1" t="shared" si="23"/>
        <v>0</v>
      </c>
      <c r="AC20" s="189" t="s">
        <v>399</v>
      </c>
      <c r="AD20" s="189" t="s">
        <v>399</v>
      </c>
      <c r="AE20" s="183">
        <f ca="1" t="shared" si="24"/>
        <v>0.35</v>
      </c>
      <c r="AF20" s="190">
        <f ca="1" t="shared" si="24"/>
        <v>3.08</v>
      </c>
      <c r="AG20" s="177">
        <f ca="1" t="shared" si="24"/>
        <v>144</v>
      </c>
      <c r="AH20" s="177">
        <f ca="1" t="shared" si="24"/>
        <v>0.9</v>
      </c>
      <c r="AI20" s="177">
        <f ca="1" t="shared" si="24"/>
        <v>27.2</v>
      </c>
      <c r="AJ20" s="191" t="str">
        <f ca="1" t="shared" si="24"/>
        <v>ND7003</v>
      </c>
      <c r="AK20" s="191" t="s">
        <v>361</v>
      </c>
      <c r="AL20" s="177">
        <v>2</v>
      </c>
      <c r="AM20" s="190">
        <f ca="1" t="shared" si="25"/>
        <v>1.92</v>
      </c>
      <c r="AN20" s="177">
        <f ca="1" t="shared" si="25"/>
        <v>3.58</v>
      </c>
      <c r="AO20" s="191" t="str">
        <f ca="1" t="shared" si="25"/>
        <v>NACA0009</v>
      </c>
      <c r="AP20" s="191">
        <f ca="1" t="shared" si="25"/>
        <v>4.85</v>
      </c>
      <c r="AQ20" s="192">
        <f ca="1" t="shared" si="25"/>
        <v>0.3</v>
      </c>
      <c r="AR20" s="192">
        <f t="shared" si="26"/>
        <v>1.5523855124030745</v>
      </c>
      <c r="AS20" s="190">
        <f ca="1" t="shared" si="27"/>
        <v>1.97</v>
      </c>
      <c r="AT20" s="177">
        <f ca="1" t="shared" si="27"/>
        <v>2.8</v>
      </c>
      <c r="AU20" s="191" t="str">
        <f ca="1" t="shared" si="27"/>
        <v>ND8000</v>
      </c>
      <c r="AV20" s="191">
        <f ca="1" t="shared" si="27"/>
        <v>5.6</v>
      </c>
      <c r="AW20" s="193">
        <f ca="1" t="shared" si="27"/>
        <v>0.011</v>
      </c>
      <c r="AX20" s="193">
        <f t="shared" si="28"/>
        <v>0.0019461693548387094</v>
      </c>
      <c r="AY20" s="177">
        <f ca="1" t="shared" si="29"/>
        <v>94</v>
      </c>
      <c r="AZ20" s="177">
        <f ca="1" t="shared" si="29"/>
        <v>230</v>
      </c>
      <c r="BA20" s="194" t="s">
        <v>113</v>
      </c>
      <c r="BB20" s="177">
        <f ca="1" t="shared" si="30"/>
        <v>120</v>
      </c>
      <c r="BC20" s="177">
        <f ca="1" t="shared" si="30"/>
        <v>62.5</v>
      </c>
      <c r="BD20" s="188" t="str">
        <f ca="1" t="shared" si="30"/>
        <v>ドライブシャフト</v>
      </c>
      <c r="BE20" s="195">
        <f ca="1" t="shared" si="30"/>
        <v>0</v>
      </c>
      <c r="BF20" s="188" t="str">
        <f ca="1" t="shared" si="30"/>
        <v>リカンベント</v>
      </c>
      <c r="BG20" s="196" t="s">
        <v>400</v>
      </c>
      <c r="BH20" s="196" t="s">
        <v>400</v>
      </c>
      <c r="BI20" s="196" t="str">
        <f ca="1" t="shared" si="31"/>
        <v>×</v>
      </c>
      <c r="BJ20" s="196" t="str">
        <f ca="1" t="shared" si="31"/>
        <v>○</v>
      </c>
      <c r="BK20" s="196" t="str">
        <f ca="1" t="shared" si="31"/>
        <v>ワイヤーリンケージ</v>
      </c>
      <c r="BL20" s="196" t="str">
        <f ca="1" t="shared" si="31"/>
        <v>×</v>
      </c>
      <c r="BM20" s="196" t="str">
        <f ca="1" t="shared" si="31"/>
        <v>×</v>
      </c>
      <c r="BN20" s="196" t="str">
        <f ca="1" t="shared" si="31"/>
        <v>○</v>
      </c>
      <c r="BO20" s="196" t="str">
        <f ca="1" t="shared" si="31"/>
        <v>○</v>
      </c>
      <c r="BP20" s="196" t="str">
        <f ca="1" t="shared" si="31"/>
        <v>○</v>
      </c>
      <c r="BQ20" s="196" t="str">
        <f ca="1" t="shared" si="31"/>
        <v>○</v>
      </c>
      <c r="BR20" s="196" t="str">
        <f ca="1" t="shared" si="31"/>
        <v>○</v>
      </c>
      <c r="BS20" s="196" t="str">
        <f ca="1" t="shared" si="31"/>
        <v>○</v>
      </c>
      <c r="BT20" s="196" t="str">
        <f ca="1" t="shared" si="31"/>
        <v>×</v>
      </c>
      <c r="BU20" s="196" t="str">
        <f ca="1" t="shared" si="31"/>
        <v>○</v>
      </c>
      <c r="BV20" s="196" t="str">
        <f ca="1" t="shared" si="31"/>
        <v>×</v>
      </c>
      <c r="BW20" s="196" t="str">
        <f ca="1" t="shared" si="31"/>
        <v>○</v>
      </c>
      <c r="BX20" s="197">
        <f t="shared" si="33"/>
        <v>96.5</v>
      </c>
      <c r="BY20" s="196">
        <f t="shared" si="34"/>
        <v>62.5</v>
      </c>
      <c r="BZ20" s="196">
        <f t="shared" si="35"/>
        <v>34</v>
      </c>
      <c r="CA20" s="196">
        <f ca="1" t="shared" si="32"/>
        <v>0</v>
      </c>
      <c r="CB20" s="196">
        <f ca="1" t="shared" si="32"/>
        <v>20.5</v>
      </c>
      <c r="CC20" s="196">
        <f ca="1" t="shared" si="32"/>
        <v>0.7</v>
      </c>
      <c r="CD20" s="196">
        <f ca="1" t="shared" si="32"/>
        <v>0.6</v>
      </c>
      <c r="CE20" s="196">
        <f ca="1" t="shared" si="32"/>
        <v>450</v>
      </c>
      <c r="CF20" s="196">
        <f ca="1" t="shared" si="32"/>
        <v>0</v>
      </c>
      <c r="CG20" s="196">
        <f ca="1" t="shared" si="32"/>
        <v>0</v>
      </c>
      <c r="CH20" s="196">
        <f ca="1" t="shared" si="32"/>
        <v>0</v>
      </c>
      <c r="CI20" s="196">
        <f ca="1" t="shared" si="32"/>
        <v>0</v>
      </c>
      <c r="CK20" s="214"/>
      <c r="CL20" s="214"/>
    </row>
    <row r="21" spans="1:162" s="96" customFormat="1" ht="13.5" customHeight="1">
      <c r="A21" s="95"/>
      <c r="P21" s="97"/>
      <c r="V21" s="97"/>
      <c r="BE21" s="98"/>
      <c r="EI21" s="136"/>
      <c r="EJ21" s="136"/>
      <c r="EK21" s="136"/>
      <c r="EL21" s="136"/>
      <c r="EM21" s="136"/>
      <c r="EN21" s="136"/>
      <c r="EO21" s="136"/>
      <c r="EP21" s="136"/>
      <c r="EQ21" s="136"/>
      <c r="ER21" s="136"/>
      <c r="ES21" s="136"/>
      <c r="ET21" s="136"/>
      <c r="EU21" s="136"/>
      <c r="EV21" s="136"/>
      <c r="EW21" s="136"/>
      <c r="EX21" s="136"/>
      <c r="EY21" s="136"/>
      <c r="EZ21" s="136"/>
      <c r="FA21" s="136"/>
      <c r="FB21" s="136"/>
      <c r="FC21" s="136"/>
      <c r="FD21" s="136"/>
      <c r="FE21" s="136"/>
      <c r="FF21" s="136"/>
    </row>
    <row r="22" spans="1:57" s="96" customFormat="1" ht="13.5" customHeight="1">
      <c r="A22" s="95"/>
      <c r="P22" s="97"/>
      <c r="V22" s="97"/>
      <c r="BE22" s="98"/>
    </row>
    <row r="23" spans="1:57" s="96" customFormat="1" ht="12.75" customHeight="1">
      <c r="A23" s="95"/>
      <c r="P23" s="97"/>
      <c r="V23" s="97"/>
      <c r="BE23" s="98"/>
    </row>
    <row r="24" spans="1:57" s="96" customFormat="1" ht="14.25" customHeight="1">
      <c r="A24" s="95"/>
      <c r="G24" s="96" t="s">
        <v>350</v>
      </c>
      <c r="N24" s="64"/>
      <c r="P24" s="97"/>
      <c r="V24" s="97"/>
      <c r="X24" s="65" t="s">
        <v>416</v>
      </c>
      <c r="Y24" s="65" t="s">
        <v>354</v>
      </c>
      <c r="BE24" s="98"/>
    </row>
    <row r="25" spans="1:57" s="96" customFormat="1" ht="15" customHeight="1">
      <c r="A25" s="95" t="str">
        <f aca="true" t="shared" si="36" ref="A25:A30">A5</f>
        <v>略称</v>
      </c>
      <c r="D25" s="96" t="s">
        <v>351</v>
      </c>
      <c r="G25" s="96" t="s">
        <v>356</v>
      </c>
      <c r="I25" s="96" t="s">
        <v>357</v>
      </c>
      <c r="J25" s="96" t="s">
        <v>356</v>
      </c>
      <c r="L25" s="96" t="s">
        <v>357</v>
      </c>
      <c r="M25" s="96" t="s">
        <v>352</v>
      </c>
      <c r="S25" s="96" t="s">
        <v>353</v>
      </c>
      <c r="V25" s="97"/>
      <c r="X25" s="155" t="s">
        <v>739</v>
      </c>
      <c r="Y25" s="155" t="s">
        <v>740</v>
      </c>
      <c r="Z25" s="155" t="s">
        <v>741</v>
      </c>
      <c r="AA25" s="155" t="s">
        <v>742</v>
      </c>
      <c r="AB25" s="170" t="s">
        <v>744</v>
      </c>
      <c r="BE25" s="98"/>
    </row>
    <row r="26" spans="1:57" s="202" customFormat="1" ht="16.5" customHeight="1">
      <c r="A26" s="201" t="str">
        <f t="shared" si="36"/>
        <v>つくば</v>
      </c>
      <c r="B26" s="202" t="str">
        <f ca="1">INDIRECT(ADDRESS(B$1,B$2,3,TRUE,$A26))</f>
        <v>つくば鳥人間の会</v>
      </c>
      <c r="G26" s="229">
        <v>300</v>
      </c>
      <c r="H26" s="230"/>
      <c r="I26" s="202">
        <f ca="1">INDIRECT(ADDRESS(I$42,I$43,3,TRUE,$A26))</f>
        <v>7</v>
      </c>
      <c r="J26" s="229">
        <v>200</v>
      </c>
      <c r="K26" s="230"/>
      <c r="L26" s="202">
        <f ca="1">INDIRECT(ADDRESS(L$42,L$43,3,TRUE,$A26))</f>
        <v>30</v>
      </c>
      <c r="M26" s="215">
        <f aca="true" t="shared" si="37" ref="M26:M36">((G26*I26)+(J26*L26))/1000</f>
        <v>8.1</v>
      </c>
      <c r="N26" s="216"/>
      <c r="O26" s="217"/>
      <c r="P26" s="202" t="s">
        <v>355</v>
      </c>
      <c r="Q26" s="203"/>
      <c r="R26" s="203"/>
      <c r="S26" s="204">
        <f ca="1">INDIRECT(ADDRESS(S$42,S$43,3,TRUE,$A26))</f>
        <v>40699</v>
      </c>
      <c r="T26" s="205"/>
      <c r="U26" s="206"/>
      <c r="V26" s="207"/>
      <c r="W26" s="205"/>
      <c r="X26" s="208" t="str">
        <f ca="1" t="shared" si="38" ref="X26:AA30">INDIRECT(ADDRESS(X$42,X$43,3,TRUE,$A26))</f>
        <v>○</v>
      </c>
      <c r="Y26" s="208" t="str">
        <f ca="1" t="shared" si="38"/>
        <v>○</v>
      </c>
      <c r="Z26" s="208" t="str">
        <f ca="1" t="shared" si="38"/>
        <v>○</v>
      </c>
      <c r="AA26" s="208" t="str">
        <f ca="1" t="shared" si="38"/>
        <v>○</v>
      </c>
      <c r="AB26" s="209">
        <v>4</v>
      </c>
      <c r="AC26" s="209"/>
      <c r="AD26" s="209"/>
      <c r="AE26" s="209"/>
      <c r="AF26" s="209"/>
      <c r="AG26" s="209"/>
      <c r="AH26" s="209"/>
      <c r="AI26" s="209"/>
      <c r="AJ26" s="209"/>
      <c r="AK26" s="209"/>
      <c r="AL26" s="209"/>
      <c r="BE26" s="210"/>
    </row>
    <row r="27" spans="1:57" s="144" customFormat="1" ht="16.5" customHeight="1">
      <c r="A27" s="175" t="str">
        <f t="shared" si="36"/>
        <v>首都大</v>
      </c>
      <c r="B27" s="144" t="str">
        <f ca="1">INDIRECT(ADDRESS(B$1,B$2,3,TRUE,$A27))</f>
        <v>首都大学東京鳥人間部T-MIT</v>
      </c>
      <c r="G27" s="227">
        <f ca="1">INDIRECT(ADDRESS(G$42,G$43,3,TRUE,$A27))</f>
        <v>0</v>
      </c>
      <c r="H27" s="228"/>
      <c r="I27" s="144">
        <f ca="1">INDIRECT(ADDRESS(I$42,I$43,3,TRUE,$A27))</f>
        <v>0</v>
      </c>
      <c r="J27" s="227">
        <f ca="1">INDIRECT(ADDRESS(J$42,J$43,3,TRUE,$A27))</f>
        <v>0</v>
      </c>
      <c r="K27" s="228"/>
      <c r="L27" s="144">
        <f ca="1">INDIRECT(ADDRESS(L$42,L$43,3,TRUE,$A27))</f>
        <v>0</v>
      </c>
      <c r="M27" s="218">
        <f t="shared" si="37"/>
        <v>0</v>
      </c>
      <c r="N27" s="219"/>
      <c r="O27" s="220"/>
      <c r="P27" s="144" t="s">
        <v>355</v>
      </c>
      <c r="Q27" s="154"/>
      <c r="R27" s="154"/>
      <c r="S27" s="149">
        <f ca="1">INDIRECT(ADDRESS(S$42,S$43,3,TRUE,$A27))</f>
        <v>40728</v>
      </c>
      <c r="T27" s="150"/>
      <c r="U27" s="151"/>
      <c r="V27" s="152"/>
      <c r="W27" s="150"/>
      <c r="X27" s="153" t="str">
        <f ca="1" t="shared" si="38"/>
        <v>○</v>
      </c>
      <c r="Y27" s="153" t="str">
        <f ca="1" t="shared" si="38"/>
        <v>○</v>
      </c>
      <c r="Z27" s="153" t="str">
        <f ca="1" t="shared" si="38"/>
        <v>×</v>
      </c>
      <c r="AA27" s="153" t="str">
        <f ca="1" t="shared" si="38"/>
        <v>○</v>
      </c>
      <c r="AB27" s="167">
        <v>2</v>
      </c>
      <c r="AC27" s="167"/>
      <c r="AD27" s="167"/>
      <c r="AE27" s="167"/>
      <c r="AF27" s="167"/>
      <c r="AG27" s="167"/>
      <c r="AH27" s="167"/>
      <c r="AI27" s="167"/>
      <c r="AJ27" s="167"/>
      <c r="AK27" s="167"/>
      <c r="AL27" s="167"/>
      <c r="BE27" s="168"/>
    </row>
    <row r="28" spans="1:57" s="202" customFormat="1" ht="16.5" customHeight="1">
      <c r="A28" s="201" t="str">
        <f t="shared" si="36"/>
        <v>創価大</v>
      </c>
      <c r="B28" s="202" t="str">
        <f ca="1">INDIRECT(ADDRESS(B$1,B$2,3,TRUE,$A28))</f>
        <v>創価大学鳥人間研究会</v>
      </c>
      <c r="G28" s="229">
        <f ca="1">INDIRECT(ADDRESS(G$42,G$43,3,TRUE,$A28))</f>
        <v>0</v>
      </c>
      <c r="H28" s="230"/>
      <c r="I28" s="202">
        <f ca="1">INDIRECT(ADDRESS(I$42,I$43,3,TRUE,$A28))</f>
        <v>0</v>
      </c>
      <c r="J28" s="229">
        <f ca="1">INDIRECT(ADDRESS(J$42,J$43,3,TRUE,$A28))</f>
        <v>0</v>
      </c>
      <c r="K28" s="230"/>
      <c r="L28" s="202">
        <f ca="1">INDIRECT(ADDRESS(L$42,L$43,3,TRUE,$A28))</f>
        <v>0</v>
      </c>
      <c r="M28" s="215">
        <f t="shared" si="37"/>
        <v>0</v>
      </c>
      <c r="N28" s="216"/>
      <c r="O28" s="217"/>
      <c r="P28" s="202" t="s">
        <v>355</v>
      </c>
      <c r="Q28" s="203"/>
      <c r="R28" s="203"/>
      <c r="S28" s="204">
        <f ca="1">INDIRECT(ADDRESS(S$42,S$43,3,TRUE,$A28))</f>
        <v>40720</v>
      </c>
      <c r="T28" s="205"/>
      <c r="U28" s="206"/>
      <c r="V28" s="207"/>
      <c r="W28" s="205"/>
      <c r="X28" s="208" t="str">
        <f ca="1" t="shared" si="38"/>
        <v>○</v>
      </c>
      <c r="Y28" s="208" t="str">
        <f ca="1" t="shared" si="38"/>
        <v>×</v>
      </c>
      <c r="Z28" s="208" t="str">
        <f ca="1" t="shared" si="38"/>
        <v>×</v>
      </c>
      <c r="AA28" s="208" t="str">
        <f ca="1" t="shared" si="38"/>
        <v>×</v>
      </c>
      <c r="AB28" s="209">
        <v>1</v>
      </c>
      <c r="AC28" s="209"/>
      <c r="AD28" s="209"/>
      <c r="AE28" s="209"/>
      <c r="AF28" s="209"/>
      <c r="AG28" s="209"/>
      <c r="AH28" s="209"/>
      <c r="AI28" s="209"/>
      <c r="AJ28" s="209"/>
      <c r="AK28" s="209"/>
      <c r="AL28" s="209"/>
      <c r="BE28" s="210"/>
    </row>
    <row r="29" spans="1:57" s="144" customFormat="1" ht="16.5" customHeight="1">
      <c r="A29" s="175" t="str">
        <f t="shared" si="36"/>
        <v>WASA</v>
      </c>
      <c r="B29" s="144" t="str">
        <f ca="1">INDIRECT(ADDRESS(B$1,B$2,3,TRUE,$A29))</f>
        <v>早稲田航空宇宙研究会WASA</v>
      </c>
      <c r="G29" s="227">
        <f ca="1">INDIRECT(ADDRESS(G$42,G$43,3,TRUE,$A29))</f>
        <v>0</v>
      </c>
      <c r="H29" s="228"/>
      <c r="I29" s="144">
        <f ca="1">INDIRECT(ADDRESS(I$42,I$43,3,TRUE,$A29))</f>
        <v>0</v>
      </c>
      <c r="J29" s="227">
        <f ca="1">INDIRECT(ADDRESS(J$42,J$43,3,TRUE,$A29))</f>
        <v>0</v>
      </c>
      <c r="K29" s="228"/>
      <c r="L29" s="144">
        <f ca="1">INDIRECT(ADDRESS(L$42,L$43,3,TRUE,$A29))</f>
        <v>0</v>
      </c>
      <c r="M29" s="221">
        <f t="shared" si="37"/>
        <v>0</v>
      </c>
      <c r="N29" s="222"/>
      <c r="O29" s="223"/>
      <c r="P29" s="144" t="s">
        <v>355</v>
      </c>
      <c r="Q29" s="148"/>
      <c r="R29" s="148"/>
      <c r="S29" s="149">
        <f ca="1">INDIRECT(ADDRESS(S$42,S$43,3,TRUE,$A29))</f>
        <v>0</v>
      </c>
      <c r="T29" s="150"/>
      <c r="U29" s="151"/>
      <c r="V29" s="152"/>
      <c r="W29" s="150"/>
      <c r="X29" s="153" t="str">
        <f ca="1" t="shared" si="38"/>
        <v>×</v>
      </c>
      <c r="Y29" s="153" t="str">
        <f ca="1" t="shared" si="38"/>
        <v>×</v>
      </c>
      <c r="Z29" s="153" t="str">
        <f ca="1" t="shared" si="38"/>
        <v>×</v>
      </c>
      <c r="AA29" s="153" t="str">
        <f ca="1" t="shared" si="38"/>
        <v>×</v>
      </c>
      <c r="AB29" s="167">
        <v>0</v>
      </c>
      <c r="AC29" s="167"/>
      <c r="AD29" s="167"/>
      <c r="AE29" s="167"/>
      <c r="AF29" s="167"/>
      <c r="AG29" s="167"/>
      <c r="AH29" s="167"/>
      <c r="AI29" s="167"/>
      <c r="AJ29" s="167"/>
      <c r="AK29" s="167"/>
      <c r="AL29" s="167"/>
      <c r="BE29" s="168"/>
    </row>
    <row r="30" spans="1:57" s="202" customFormat="1" ht="16.5" customHeight="1">
      <c r="A30" s="201" t="str">
        <f t="shared" si="36"/>
        <v>名古屋大</v>
      </c>
      <c r="B30" s="202" t="str">
        <f ca="1">INDIRECT(ADDRESS(B$1,B$2,3,TRUE,$A30))</f>
        <v>名古屋大学AirCraft</v>
      </c>
      <c r="G30" s="229">
        <f ca="1">INDIRECT(ADDRESS(G$42,G$43,3,TRUE,$A30))</f>
        <v>800</v>
      </c>
      <c r="H30" s="230"/>
      <c r="I30" s="202">
        <f ca="1">INDIRECT(ADDRESS(I$42,I$43,3,TRUE,$A30))</f>
        <v>2</v>
      </c>
      <c r="J30" s="229">
        <f ca="1">INDIRECT(ADDRESS(J$42,J$43,3,TRUE,$A30))</f>
        <v>600</v>
      </c>
      <c r="K30" s="230"/>
      <c r="L30" s="202">
        <f ca="1">INDIRECT(ADDRESS(L$42,L$43,3,TRUE,$A30))</f>
        <v>4</v>
      </c>
      <c r="M30" s="215">
        <f t="shared" si="37"/>
        <v>4</v>
      </c>
      <c r="N30" s="216"/>
      <c r="O30" s="217"/>
      <c r="P30" s="202" t="s">
        <v>355</v>
      </c>
      <c r="Q30" s="203"/>
      <c r="R30" s="203"/>
      <c r="S30" s="204">
        <f ca="1">INDIRECT(ADDRESS(S$42,S$43,3,TRUE,$A30))</f>
        <v>40684</v>
      </c>
      <c r="T30" s="205"/>
      <c r="U30" s="206"/>
      <c r="V30" s="207"/>
      <c r="W30" s="205"/>
      <c r="X30" s="208" t="str">
        <f ca="1" t="shared" si="38"/>
        <v>○</v>
      </c>
      <c r="Y30" s="208" t="str">
        <f ca="1" t="shared" si="38"/>
        <v>○</v>
      </c>
      <c r="Z30" s="208" t="str">
        <f ca="1" t="shared" si="38"/>
        <v>○</v>
      </c>
      <c r="AA30" s="208" t="str">
        <f ca="1" t="shared" si="38"/>
        <v>○</v>
      </c>
      <c r="AB30" s="209">
        <v>4</v>
      </c>
      <c r="AC30" s="209"/>
      <c r="AD30" s="209"/>
      <c r="AE30" s="209"/>
      <c r="AF30" s="209"/>
      <c r="AG30" s="209"/>
      <c r="AH30" s="209"/>
      <c r="AI30" s="209"/>
      <c r="AJ30" s="209"/>
      <c r="AK30" s="209"/>
      <c r="AL30" s="209"/>
      <c r="BE30" s="210"/>
    </row>
    <row r="31" spans="7:162" ht="16.5" customHeight="1">
      <c r="G31" s="231"/>
      <c r="H31" s="232"/>
      <c r="J31" s="231"/>
      <c r="K31" s="232"/>
      <c r="M31" s="224"/>
      <c r="N31" s="225"/>
      <c r="O31" s="226"/>
      <c r="P31" s="132"/>
      <c r="Q31" s="148"/>
      <c r="R31" s="148"/>
      <c r="S31" s="141"/>
      <c r="T31" s="150"/>
      <c r="U31" s="151"/>
      <c r="V31" s="152"/>
      <c r="W31" s="150"/>
      <c r="X31" s="131"/>
      <c r="Y31" s="131"/>
      <c r="Z31" s="131"/>
      <c r="AA31" s="131"/>
      <c r="AB31" s="137"/>
      <c r="AC31" s="137"/>
      <c r="AD31" s="137"/>
      <c r="AE31" s="137"/>
      <c r="AF31" s="137"/>
      <c r="AG31" s="137"/>
      <c r="AH31" s="137"/>
      <c r="AI31" s="137"/>
      <c r="AJ31" s="137"/>
      <c r="AK31" s="137"/>
      <c r="AL31" s="137"/>
      <c r="AM31" s="138"/>
      <c r="AN31" s="138"/>
      <c r="AO31" s="138"/>
      <c r="AP31" s="138"/>
      <c r="AQ31" s="138"/>
      <c r="AR31" s="138"/>
      <c r="AS31" s="138"/>
      <c r="AT31" s="138"/>
      <c r="AU31" s="138"/>
      <c r="AV31" s="138"/>
      <c r="AW31" s="138"/>
      <c r="AX31" s="138"/>
      <c r="AY31" s="138"/>
      <c r="AZ31" s="138"/>
      <c r="BA31" s="138"/>
      <c r="BB31" s="138"/>
      <c r="BC31" s="138"/>
      <c r="BD31" s="138"/>
      <c r="BE31" s="139"/>
      <c r="BF31" s="138"/>
      <c r="BG31" s="138"/>
      <c r="BH31" s="138"/>
      <c r="BI31" s="138"/>
      <c r="BJ31" s="138"/>
      <c r="BK31" s="138"/>
      <c r="BL31" s="138"/>
      <c r="BM31" s="138"/>
      <c r="BN31" s="138"/>
      <c r="BO31" s="138"/>
      <c r="BP31" s="138"/>
      <c r="BQ31" s="138"/>
      <c r="BR31" s="138"/>
      <c r="BS31" s="138"/>
      <c r="BT31" s="138"/>
      <c r="BU31" s="138"/>
      <c r="BV31" s="138"/>
      <c r="BW31" s="138"/>
      <c r="BX31" s="138"/>
      <c r="BY31" s="138"/>
      <c r="BZ31" s="138"/>
      <c r="CA31" s="138"/>
      <c r="CB31" s="138"/>
      <c r="CC31" s="138"/>
      <c r="CD31" s="138"/>
      <c r="CE31" s="138"/>
      <c r="CF31" s="138"/>
      <c r="CG31" s="138"/>
      <c r="CH31" s="138"/>
      <c r="CI31" s="138"/>
      <c r="CJ31" s="138"/>
      <c r="CK31" s="138"/>
      <c r="CL31" s="138"/>
      <c r="CM31" s="138"/>
      <c r="CN31" s="138"/>
      <c r="CO31" s="138"/>
      <c r="CP31" s="138"/>
      <c r="CQ31" s="138"/>
      <c r="CR31" s="138"/>
      <c r="CS31" s="138"/>
      <c r="CT31" s="138"/>
      <c r="CU31" s="138"/>
      <c r="CV31" s="138"/>
      <c r="CW31" s="138"/>
      <c r="CX31" s="138"/>
      <c r="CY31" s="138"/>
      <c r="CZ31" s="138"/>
      <c r="DA31" s="138"/>
      <c r="DB31" s="138"/>
      <c r="DC31" s="138"/>
      <c r="DD31" s="138"/>
      <c r="DE31" s="138"/>
      <c r="DF31" s="138"/>
      <c r="DG31" s="138"/>
      <c r="DH31" s="138"/>
      <c r="DI31" s="138"/>
      <c r="DJ31" s="138"/>
      <c r="DK31" s="138"/>
      <c r="DL31" s="138"/>
      <c r="DM31" s="138"/>
      <c r="DN31" s="138"/>
      <c r="DO31" s="138"/>
      <c r="DP31" s="138"/>
      <c r="DQ31" s="138"/>
      <c r="DR31" s="138"/>
      <c r="DS31" s="138"/>
      <c r="DT31" s="138"/>
      <c r="DU31" s="138"/>
      <c r="DV31" s="138"/>
      <c r="DW31" s="138"/>
      <c r="DX31" s="138"/>
      <c r="DY31" s="138"/>
      <c r="DZ31" s="138"/>
      <c r="EA31" s="138"/>
      <c r="EB31" s="138"/>
      <c r="EC31" s="138"/>
      <c r="ED31" s="138"/>
      <c r="EE31" s="138"/>
      <c r="EF31" s="138"/>
      <c r="EG31" s="138"/>
      <c r="EH31" s="138"/>
      <c r="EI31" s="138"/>
      <c r="EJ31" s="138"/>
      <c r="EK31" s="138"/>
      <c r="EL31" s="138"/>
      <c r="EM31" s="138"/>
      <c r="EN31" s="138"/>
      <c r="EO31" s="138"/>
      <c r="EP31" s="138"/>
      <c r="EQ31" s="138"/>
      <c r="ER31" s="138"/>
      <c r="ES31" s="138"/>
      <c r="ET31" s="138"/>
      <c r="EU31" s="138"/>
      <c r="EV31" s="138"/>
      <c r="EW31" s="138"/>
      <c r="EX31" s="138"/>
      <c r="EY31" s="138"/>
      <c r="EZ31" s="138"/>
      <c r="FA31" s="138"/>
      <c r="FB31" s="138"/>
      <c r="FC31" s="138"/>
      <c r="FD31" s="138"/>
      <c r="FE31" s="138"/>
      <c r="FF31" s="138"/>
    </row>
    <row r="32" spans="1:57" s="202" customFormat="1" ht="16.5" customHeight="1">
      <c r="A32" s="200" t="s">
        <v>675</v>
      </c>
      <c r="B32" s="202" t="str">
        <f ca="1">INDIRECT(ADDRESS(B$1,B$2,3,TRUE,$A32))</f>
        <v>東北大学 Windnauts</v>
      </c>
      <c r="C32" s="211" t="s">
        <v>374</v>
      </c>
      <c r="G32" s="229">
        <f ca="1" t="shared" si="39" ref="G32:G40">INDIRECT(ADDRESS(G$42,G$43,3,TRUE,$A32))</f>
        <v>0</v>
      </c>
      <c r="H32" s="230"/>
      <c r="I32" s="211">
        <f ca="1" t="shared" si="40" ref="I32:J40">INDIRECT(ADDRESS(I$42,I$43,3,TRUE,$A32))</f>
        <v>0</v>
      </c>
      <c r="J32" s="229">
        <f ca="1" t="shared" si="40"/>
        <v>0</v>
      </c>
      <c r="K32" s="230"/>
      <c r="L32" s="211">
        <f ca="1" t="shared" si="41" ref="L32:L40">INDIRECT(ADDRESS(L$42,L$43,3,TRUE,$A32))</f>
        <v>0</v>
      </c>
      <c r="M32" s="215">
        <f t="shared" si="37"/>
        <v>0</v>
      </c>
      <c r="N32" s="216"/>
      <c r="O32" s="217"/>
      <c r="P32" s="202" t="s">
        <v>355</v>
      </c>
      <c r="Q32" s="203"/>
      <c r="R32" s="203"/>
      <c r="S32" s="204">
        <f ca="1" t="shared" si="42" ref="S32:S40">INDIRECT(ADDRESS(S$42,S$43,3,TRUE,$A32))</f>
        <v>40705</v>
      </c>
      <c r="T32" s="205"/>
      <c r="U32" s="206"/>
      <c r="V32" s="207"/>
      <c r="W32" s="205"/>
      <c r="X32" s="208" t="str">
        <f ca="1" t="shared" si="43" ref="X32:AA40">INDIRECT(ADDRESS(X$42,X$43,3,TRUE,$A32))</f>
        <v>○</v>
      </c>
      <c r="Y32" s="208" t="str">
        <f ca="1" t="shared" si="43"/>
        <v>○</v>
      </c>
      <c r="Z32" s="208" t="str">
        <f ca="1" t="shared" si="43"/>
        <v>○</v>
      </c>
      <c r="AA32" s="208" t="str">
        <f ca="1" t="shared" si="43"/>
        <v>○</v>
      </c>
      <c r="AB32" s="202">
        <v>4</v>
      </c>
      <c r="BE32" s="210"/>
    </row>
    <row r="33" spans="1:57" s="144" customFormat="1" ht="16.5" customHeight="1">
      <c r="A33" s="166" t="s">
        <v>676</v>
      </c>
      <c r="B33" s="144" t="str">
        <f ca="1">INDIRECT(ADDRESS(B$1,B$2,3,TRUE,$A33))</f>
        <v>Meister</v>
      </c>
      <c r="G33" s="227">
        <f ca="1" t="shared" si="39"/>
        <v>500</v>
      </c>
      <c r="H33" s="228"/>
      <c r="I33" s="171">
        <f ca="1" t="shared" si="40"/>
        <v>4</v>
      </c>
      <c r="J33" s="227">
        <f ca="1" t="shared" si="40"/>
        <v>1000</v>
      </c>
      <c r="K33" s="228"/>
      <c r="L33" s="171">
        <f ca="1" t="shared" si="41"/>
        <v>1</v>
      </c>
      <c r="M33" s="218">
        <f t="shared" si="37"/>
        <v>3</v>
      </c>
      <c r="N33" s="219"/>
      <c r="O33" s="220"/>
      <c r="P33" s="144" t="s">
        <v>355</v>
      </c>
      <c r="S33" s="149">
        <f ca="1" t="shared" si="42"/>
        <v>40671</v>
      </c>
      <c r="T33" s="150"/>
      <c r="U33" s="151"/>
      <c r="V33" s="152"/>
      <c r="W33" s="150"/>
      <c r="X33" s="153" t="str">
        <f ca="1" t="shared" si="43"/>
        <v>○</v>
      </c>
      <c r="Y33" s="153" t="str">
        <f ca="1" t="shared" si="43"/>
        <v>○</v>
      </c>
      <c r="Z33" s="153" t="str">
        <f ca="1" t="shared" si="43"/>
        <v>○</v>
      </c>
      <c r="AA33" s="153" t="str">
        <f ca="1" t="shared" si="43"/>
        <v>○</v>
      </c>
      <c r="AB33" s="144">
        <v>4</v>
      </c>
      <c r="BE33" s="168"/>
    </row>
    <row r="34" spans="1:57" s="202" customFormat="1" ht="16.5" customHeight="1">
      <c r="A34" s="200" t="s">
        <v>677</v>
      </c>
      <c r="B34" s="202" t="str">
        <f ca="1">INDIRECT(ADDRESS(B$1,B$2,3,TRUE,$A34))</f>
        <v>芝浦工大　Team Birdman Trial</v>
      </c>
      <c r="C34" s="202" t="s">
        <v>375</v>
      </c>
      <c r="G34" s="229">
        <f ca="1" t="shared" si="39"/>
        <v>100</v>
      </c>
      <c r="H34" s="230"/>
      <c r="I34" s="211">
        <f ca="1" t="shared" si="40"/>
        <v>9</v>
      </c>
      <c r="J34" s="229">
        <f ca="1" t="shared" si="40"/>
        <v>300</v>
      </c>
      <c r="K34" s="230"/>
      <c r="L34" s="211">
        <f ca="1" t="shared" si="41"/>
        <v>1</v>
      </c>
      <c r="M34" s="215">
        <f t="shared" si="37"/>
        <v>1.2</v>
      </c>
      <c r="N34" s="216"/>
      <c r="O34" s="217"/>
      <c r="P34" s="202" t="s">
        <v>355</v>
      </c>
      <c r="Q34" s="212"/>
      <c r="R34" s="212"/>
      <c r="S34" s="204">
        <f ca="1" t="shared" si="42"/>
        <v>40720</v>
      </c>
      <c r="T34" s="205"/>
      <c r="U34" s="206"/>
      <c r="V34" s="207"/>
      <c r="W34" s="205"/>
      <c r="X34" s="208" t="str">
        <f ca="1" t="shared" si="43"/>
        <v>○</v>
      </c>
      <c r="Y34" s="208" t="str">
        <f ca="1" t="shared" si="43"/>
        <v>○</v>
      </c>
      <c r="Z34" s="208" t="str">
        <f ca="1" t="shared" si="43"/>
        <v>○</v>
      </c>
      <c r="AA34" s="208" t="str">
        <f ca="1" t="shared" si="43"/>
        <v>○</v>
      </c>
      <c r="AB34" s="209">
        <v>4</v>
      </c>
      <c r="AC34" s="209"/>
      <c r="AD34" s="209"/>
      <c r="AE34" s="209"/>
      <c r="AF34" s="209"/>
      <c r="AG34" s="209"/>
      <c r="AH34" s="209"/>
      <c r="AI34" s="209"/>
      <c r="AJ34" s="209"/>
      <c r="AK34" s="209"/>
      <c r="AL34" s="209"/>
      <c r="BE34" s="210"/>
    </row>
    <row r="35" spans="1:57" s="144" customFormat="1" ht="16.5" customHeight="1">
      <c r="A35" s="166" t="s">
        <v>678</v>
      </c>
      <c r="B35" s="144" t="str">
        <f ca="1" t="shared" si="44" ref="B35:B40">INDIRECT(ADDRESS(B$1,B$2,3,TRUE,$A35))</f>
        <v>横浜エアロスペース</v>
      </c>
      <c r="G35" s="227">
        <f ca="1" t="shared" si="39"/>
        <v>100</v>
      </c>
      <c r="H35" s="228"/>
      <c r="I35" s="171">
        <f ca="1" t="shared" si="40"/>
        <v>4</v>
      </c>
      <c r="J35" s="227">
        <f ca="1" t="shared" si="40"/>
        <v>50</v>
      </c>
      <c r="K35" s="228"/>
      <c r="L35" s="171">
        <f ca="1" t="shared" si="41"/>
        <v>12</v>
      </c>
      <c r="M35" s="221">
        <f t="shared" si="37"/>
        <v>1</v>
      </c>
      <c r="N35" s="222"/>
      <c r="O35" s="223"/>
      <c r="Q35" s="148"/>
      <c r="R35" s="148"/>
      <c r="S35" s="149">
        <f ca="1" t="shared" si="42"/>
        <v>40712</v>
      </c>
      <c r="T35" s="150"/>
      <c r="U35" s="151"/>
      <c r="V35" s="152"/>
      <c r="W35" s="150"/>
      <c r="X35" s="153" t="str">
        <f ca="1" t="shared" si="43"/>
        <v>○</v>
      </c>
      <c r="Y35" s="153" t="str">
        <f ca="1" t="shared" si="43"/>
        <v>○</v>
      </c>
      <c r="Z35" s="153" t="str">
        <f ca="1" t="shared" si="43"/>
        <v>○</v>
      </c>
      <c r="AA35" s="153" t="str">
        <f ca="1" t="shared" si="43"/>
        <v>×</v>
      </c>
      <c r="AB35" s="167">
        <v>3</v>
      </c>
      <c r="AC35" s="167"/>
      <c r="AD35" s="167"/>
      <c r="AE35" s="167"/>
      <c r="AF35" s="167"/>
      <c r="AG35" s="167"/>
      <c r="AH35" s="167"/>
      <c r="AI35" s="167"/>
      <c r="AJ35" s="167"/>
      <c r="AK35" s="167"/>
      <c r="AL35" s="167"/>
      <c r="BE35" s="168"/>
    </row>
    <row r="36" spans="1:57" s="202" customFormat="1" ht="16.5" customHeight="1">
      <c r="A36" s="200" t="s">
        <v>648</v>
      </c>
      <c r="B36" s="202" t="str">
        <f ca="1" t="shared" si="44"/>
        <v>東京理科大学　Aircraft Makers</v>
      </c>
      <c r="G36" s="229">
        <f ca="1" t="shared" si="39"/>
        <v>0</v>
      </c>
      <c r="H36" s="230"/>
      <c r="I36" s="211">
        <f ca="1" t="shared" si="40"/>
        <v>0</v>
      </c>
      <c r="J36" s="229">
        <f ca="1" t="shared" si="40"/>
        <v>0</v>
      </c>
      <c r="K36" s="230"/>
      <c r="L36" s="211">
        <f ca="1" t="shared" si="41"/>
        <v>0</v>
      </c>
      <c r="M36" s="215">
        <f t="shared" si="37"/>
        <v>0</v>
      </c>
      <c r="N36" s="216"/>
      <c r="O36" s="217"/>
      <c r="Q36" s="203"/>
      <c r="R36" s="203"/>
      <c r="S36" s="204">
        <f ca="1" t="shared" si="42"/>
        <v>0</v>
      </c>
      <c r="T36" s="205"/>
      <c r="U36" s="206"/>
      <c r="V36" s="207"/>
      <c r="W36" s="205"/>
      <c r="X36" s="208" t="str">
        <f ca="1" t="shared" si="43"/>
        <v>○</v>
      </c>
      <c r="Y36" s="208" t="str">
        <f ca="1" t="shared" si="43"/>
        <v>×</v>
      </c>
      <c r="Z36" s="208" t="str">
        <f ca="1" t="shared" si="43"/>
        <v>○</v>
      </c>
      <c r="AA36" s="208" t="str">
        <f ca="1" t="shared" si="43"/>
        <v>○</v>
      </c>
      <c r="AB36" s="209">
        <v>1</v>
      </c>
      <c r="AC36" s="209"/>
      <c r="AD36" s="209"/>
      <c r="AE36" s="209"/>
      <c r="AF36" s="209"/>
      <c r="AG36" s="209"/>
      <c r="AH36" s="209"/>
      <c r="AI36" s="209"/>
      <c r="AJ36" s="209"/>
      <c r="AK36" s="209"/>
      <c r="AL36" s="209"/>
      <c r="BE36" s="210"/>
    </row>
    <row r="37" spans="1:57" s="144" customFormat="1" ht="16.5" customHeight="1">
      <c r="A37" s="166" t="s">
        <v>679</v>
      </c>
      <c r="B37" s="144" t="str">
        <f ca="1" t="shared" si="44"/>
        <v>工学院大学B.P.Wendy</v>
      </c>
      <c r="G37" s="227">
        <f ca="1" t="shared" si="39"/>
        <v>0</v>
      </c>
      <c r="H37" s="228"/>
      <c r="I37" s="171">
        <f ca="1" t="shared" si="40"/>
        <v>0</v>
      </c>
      <c r="J37" s="227">
        <f ca="1" t="shared" si="40"/>
        <v>0</v>
      </c>
      <c r="K37" s="228"/>
      <c r="L37" s="171">
        <f ca="1" t="shared" si="41"/>
        <v>0</v>
      </c>
      <c r="M37" s="221">
        <f>((G37*I37)+(J37*L37))/1000</f>
        <v>0</v>
      </c>
      <c r="N37" s="222"/>
      <c r="O37" s="223"/>
      <c r="P37" s="144" t="s">
        <v>355</v>
      </c>
      <c r="Q37" s="148"/>
      <c r="R37" s="148"/>
      <c r="S37" s="149">
        <f ca="1" t="shared" si="42"/>
        <v>0</v>
      </c>
      <c r="T37" s="150"/>
      <c r="U37" s="151"/>
      <c r="V37" s="152"/>
      <c r="W37" s="150"/>
      <c r="X37" s="153" t="str">
        <f ca="1" t="shared" si="43"/>
        <v>×</v>
      </c>
      <c r="Y37" s="153" t="str">
        <f ca="1" t="shared" si="43"/>
        <v>×</v>
      </c>
      <c r="Z37" s="153" t="str">
        <f ca="1" t="shared" si="43"/>
        <v>×</v>
      </c>
      <c r="AA37" s="153" t="str">
        <f ca="1" t="shared" si="43"/>
        <v>×</v>
      </c>
      <c r="AB37" s="167">
        <v>0</v>
      </c>
      <c r="AC37" s="167"/>
      <c r="AD37" s="167"/>
      <c r="AE37" s="167"/>
      <c r="AF37" s="167"/>
      <c r="AG37" s="167"/>
      <c r="AH37" s="167"/>
      <c r="AI37" s="167"/>
      <c r="AJ37" s="167"/>
      <c r="AK37" s="167"/>
      <c r="AL37" s="167"/>
      <c r="BE37" s="168"/>
    </row>
    <row r="38" spans="1:57" s="202" customFormat="1" ht="16.5" customHeight="1">
      <c r="A38" s="199" t="s">
        <v>680</v>
      </c>
      <c r="B38" s="202" t="str">
        <f ca="1" t="shared" si="44"/>
        <v>静岡大学ヒコーキ部</v>
      </c>
      <c r="G38" s="229">
        <f ca="1" t="shared" si="39"/>
        <v>0</v>
      </c>
      <c r="H38" s="230"/>
      <c r="I38" s="211">
        <f ca="1" t="shared" si="40"/>
        <v>0</v>
      </c>
      <c r="J38" s="229">
        <f ca="1" t="shared" si="40"/>
        <v>0</v>
      </c>
      <c r="K38" s="230"/>
      <c r="L38" s="211">
        <f ca="1" t="shared" si="41"/>
        <v>0</v>
      </c>
      <c r="M38" s="215">
        <f>((G38*I38)+(J38*L38))/1000</f>
        <v>0</v>
      </c>
      <c r="N38" s="216"/>
      <c r="O38" s="217"/>
      <c r="P38" s="202" t="s">
        <v>355</v>
      </c>
      <c r="S38" s="204">
        <f ca="1" t="shared" si="42"/>
        <v>0</v>
      </c>
      <c r="T38" s="205"/>
      <c r="U38" s="206"/>
      <c r="V38" s="207"/>
      <c r="W38" s="205"/>
      <c r="X38" s="208" t="str">
        <f ca="1" t="shared" si="43"/>
        <v>○</v>
      </c>
      <c r="Y38" s="208" t="str">
        <f ca="1" t="shared" si="43"/>
        <v>○</v>
      </c>
      <c r="Z38" s="208" t="str">
        <f ca="1" t="shared" si="43"/>
        <v>×</v>
      </c>
      <c r="AA38" s="208" t="str">
        <f ca="1" t="shared" si="43"/>
        <v>×</v>
      </c>
      <c r="AB38" s="209">
        <v>2</v>
      </c>
      <c r="AC38" s="209"/>
      <c r="AD38" s="209"/>
      <c r="AE38" s="209"/>
      <c r="AF38" s="209"/>
      <c r="AG38" s="209"/>
      <c r="AH38" s="209"/>
      <c r="AI38" s="209"/>
      <c r="AJ38" s="209"/>
      <c r="AK38" s="209"/>
      <c r="AL38" s="209"/>
      <c r="BE38" s="210"/>
    </row>
    <row r="39" spans="1:57" s="144" customFormat="1" ht="16.5" customHeight="1">
      <c r="A39" s="166" t="s">
        <v>681</v>
      </c>
      <c r="B39" s="144" t="str">
        <f ca="1" t="shared" si="44"/>
        <v>東京都市大学　航空研究部APSARAS</v>
      </c>
      <c r="G39" s="227">
        <f ca="1" t="shared" si="39"/>
        <v>0</v>
      </c>
      <c r="H39" s="228"/>
      <c r="I39" s="171">
        <f ca="1" t="shared" si="40"/>
        <v>0</v>
      </c>
      <c r="J39" s="227">
        <f ca="1" t="shared" si="40"/>
        <v>0</v>
      </c>
      <c r="K39" s="228"/>
      <c r="L39" s="171">
        <f ca="1" t="shared" si="41"/>
        <v>0</v>
      </c>
      <c r="M39" s="221">
        <f>((G39*I39)+(J39*L39))/1000</f>
        <v>0</v>
      </c>
      <c r="N39" s="222"/>
      <c r="O39" s="223"/>
      <c r="P39" s="144" t="s">
        <v>355</v>
      </c>
      <c r="Q39" s="148"/>
      <c r="R39" s="148"/>
      <c r="S39" s="149" t="str">
        <f ca="1" t="shared" si="42"/>
        <v>2010年5月某日</v>
      </c>
      <c r="T39" s="150"/>
      <c r="U39" s="151"/>
      <c r="V39" s="152"/>
      <c r="W39" s="150"/>
      <c r="X39" s="153" t="str">
        <f ca="1" t="shared" si="43"/>
        <v>○</v>
      </c>
      <c r="Y39" s="153" t="str">
        <f ca="1" t="shared" si="43"/>
        <v>○</v>
      </c>
      <c r="Z39" s="153" t="str">
        <f ca="1" t="shared" si="43"/>
        <v>○</v>
      </c>
      <c r="AA39" s="153" t="str">
        <f ca="1" t="shared" si="43"/>
        <v>×</v>
      </c>
      <c r="AB39" s="167">
        <v>3</v>
      </c>
      <c r="AC39" s="167"/>
      <c r="AD39" s="167"/>
      <c r="AE39" s="167"/>
      <c r="AF39" s="167"/>
      <c r="AG39" s="167"/>
      <c r="AH39" s="167"/>
      <c r="AI39" s="167"/>
      <c r="AJ39" s="167"/>
      <c r="AK39" s="167"/>
      <c r="AL39" s="167"/>
      <c r="BE39" s="168"/>
    </row>
    <row r="40" spans="1:57" s="202" customFormat="1" ht="16.5" customHeight="1">
      <c r="A40" s="199" t="s">
        <v>650</v>
      </c>
      <c r="B40" s="202" t="str">
        <f ca="1" t="shared" si="44"/>
        <v>日本大学理工学部航空研究会</v>
      </c>
      <c r="G40" s="229">
        <f ca="1" t="shared" si="39"/>
        <v>500</v>
      </c>
      <c r="H40" s="230"/>
      <c r="I40" s="211">
        <f ca="1" t="shared" si="40"/>
        <v>60</v>
      </c>
      <c r="J40" s="229">
        <f ca="1" t="shared" si="40"/>
        <v>0</v>
      </c>
      <c r="K40" s="230"/>
      <c r="L40" s="211">
        <f ca="1" t="shared" si="41"/>
        <v>0</v>
      </c>
      <c r="M40" s="215">
        <f>((G40*I40)+(J40*L40))/1000</f>
        <v>30</v>
      </c>
      <c r="N40" s="216"/>
      <c r="O40" s="217"/>
      <c r="P40" s="202" t="s">
        <v>355</v>
      </c>
      <c r="Q40" s="203"/>
      <c r="R40" s="203"/>
      <c r="S40" s="204">
        <f ca="1" t="shared" si="42"/>
        <v>40677</v>
      </c>
      <c r="T40" s="205"/>
      <c r="U40" s="206"/>
      <c r="V40" s="207"/>
      <c r="W40" s="205"/>
      <c r="X40" s="208" t="str">
        <f ca="1" t="shared" si="43"/>
        <v>○</v>
      </c>
      <c r="Y40" s="208" t="str">
        <f ca="1" t="shared" si="43"/>
        <v>○</v>
      </c>
      <c r="Z40" s="208" t="str">
        <f ca="1" t="shared" si="43"/>
        <v>○</v>
      </c>
      <c r="AA40" s="208" t="str">
        <f ca="1" t="shared" si="43"/>
        <v>○</v>
      </c>
      <c r="AB40" s="209">
        <v>4</v>
      </c>
      <c r="AC40" s="209"/>
      <c r="AD40" s="209"/>
      <c r="AE40" s="209"/>
      <c r="AF40" s="209"/>
      <c r="AG40" s="209"/>
      <c r="AH40" s="209"/>
      <c r="AI40" s="209"/>
      <c r="AJ40" s="209"/>
      <c r="AK40" s="209"/>
      <c r="AL40" s="209"/>
      <c r="BE40" s="210"/>
    </row>
    <row r="41" spans="1:57" s="144" customFormat="1" ht="16.5" customHeight="1">
      <c r="A41" s="172"/>
      <c r="G41" s="142"/>
      <c r="H41" s="143"/>
      <c r="I41" s="171"/>
      <c r="J41" s="142"/>
      <c r="K41" s="143"/>
      <c r="L41" s="171"/>
      <c r="M41" s="145"/>
      <c r="N41" s="146"/>
      <c r="O41" s="147"/>
      <c r="Q41" s="148"/>
      <c r="R41" s="148"/>
      <c r="S41" s="149"/>
      <c r="T41" s="150"/>
      <c r="U41" s="151"/>
      <c r="V41" s="152"/>
      <c r="W41" s="150"/>
      <c r="X41" s="153"/>
      <c r="Y41" s="153"/>
      <c r="Z41" s="153"/>
      <c r="AA41" s="153"/>
      <c r="AB41" s="167"/>
      <c r="AC41" s="167"/>
      <c r="AD41" s="167"/>
      <c r="AE41" s="167"/>
      <c r="AF41" s="167"/>
      <c r="AG41" s="167"/>
      <c r="AH41" s="167"/>
      <c r="AI41" s="167"/>
      <c r="AJ41" s="167"/>
      <c r="AK41" s="167"/>
      <c r="AL41" s="167"/>
      <c r="BE41" s="168"/>
    </row>
    <row r="42" spans="1:27" ht="21.75" customHeight="1">
      <c r="A42" s="132"/>
      <c r="G42" s="132">
        <v>8</v>
      </c>
      <c r="I42" s="132">
        <v>8</v>
      </c>
      <c r="J42" s="132">
        <v>9</v>
      </c>
      <c r="L42" s="132">
        <v>9</v>
      </c>
      <c r="P42" s="132"/>
      <c r="S42" s="132">
        <v>7</v>
      </c>
      <c r="X42" s="132">
        <v>12</v>
      </c>
      <c r="Y42" s="132">
        <v>13</v>
      </c>
      <c r="Z42" s="132">
        <v>14</v>
      </c>
      <c r="AA42" s="132">
        <v>15</v>
      </c>
    </row>
    <row r="43" spans="1:27" ht="21.75" customHeight="1">
      <c r="A43" s="132"/>
      <c r="G43" s="132">
        <v>15</v>
      </c>
      <c r="I43" s="132">
        <v>17</v>
      </c>
      <c r="J43" s="132">
        <v>15</v>
      </c>
      <c r="L43" s="132">
        <v>17</v>
      </c>
      <c r="S43" s="132">
        <v>15</v>
      </c>
      <c r="X43" s="132">
        <v>15</v>
      </c>
      <c r="Y43" s="132">
        <v>15</v>
      </c>
      <c r="Z43" s="132">
        <v>15</v>
      </c>
      <c r="AA43" s="132">
        <v>15</v>
      </c>
    </row>
    <row r="44" ht="21.75" customHeight="1">
      <c r="A44" s="132"/>
    </row>
    <row r="45" ht="21.75" customHeight="1">
      <c r="A45" s="132"/>
    </row>
    <row r="46" ht="21.75" customHeight="1">
      <c r="A46" s="132"/>
    </row>
    <row r="47" ht="21.75" customHeight="1">
      <c r="A47" s="132"/>
    </row>
    <row r="48" ht="21.75" customHeight="1">
      <c r="A48" s="132"/>
    </row>
    <row r="49" ht="21.75" customHeight="1">
      <c r="A49" s="132"/>
    </row>
    <row r="50" ht="21.75" customHeight="1">
      <c r="A50" s="132"/>
    </row>
    <row r="51" ht="21.75" customHeight="1">
      <c r="A51" s="132"/>
    </row>
  </sheetData>
  <sheetProtection/>
  <mergeCells count="48">
    <mergeCell ref="J36:K36"/>
    <mergeCell ref="M35:O35"/>
    <mergeCell ref="M36:O36"/>
    <mergeCell ref="G35:H35"/>
    <mergeCell ref="G36:H36"/>
    <mergeCell ref="G40:H40"/>
    <mergeCell ref="G37:H37"/>
    <mergeCell ref="G38:H38"/>
    <mergeCell ref="G39:H39"/>
    <mergeCell ref="J37:K37"/>
    <mergeCell ref="J38:K38"/>
    <mergeCell ref="J39:K39"/>
    <mergeCell ref="J40:K40"/>
    <mergeCell ref="J35:K35"/>
    <mergeCell ref="J29:K29"/>
    <mergeCell ref="J30:K30"/>
    <mergeCell ref="J31:K31"/>
    <mergeCell ref="J32:K32"/>
    <mergeCell ref="J33:K33"/>
    <mergeCell ref="J34:K34"/>
    <mergeCell ref="J26:K26"/>
    <mergeCell ref="J27:K27"/>
    <mergeCell ref="J28:K28"/>
    <mergeCell ref="G30:H30"/>
    <mergeCell ref="G31:H31"/>
    <mergeCell ref="G32:H32"/>
    <mergeCell ref="G33:H33"/>
    <mergeCell ref="G34:H34"/>
    <mergeCell ref="M38:O38"/>
    <mergeCell ref="M39:O39"/>
    <mergeCell ref="M40:O40"/>
    <mergeCell ref="G26:H26"/>
    <mergeCell ref="G27:H27"/>
    <mergeCell ref="G28:H28"/>
    <mergeCell ref="G29:H29"/>
    <mergeCell ref="M32:O32"/>
    <mergeCell ref="M37:O37"/>
    <mergeCell ref="M27:O27"/>
    <mergeCell ref="M28:O28"/>
    <mergeCell ref="M29:O29"/>
    <mergeCell ref="M30:O30"/>
    <mergeCell ref="M31:O31"/>
    <mergeCell ref="BX4:CI4"/>
    <mergeCell ref="AY4:BF4"/>
    <mergeCell ref="CK20:CL20"/>
    <mergeCell ref="M26:O26"/>
    <mergeCell ref="M33:O33"/>
    <mergeCell ref="M34:O34"/>
  </mergeCells>
  <printOptions/>
  <pageMargins left="0.42" right="0.28" top="0.62" bottom="0.33" header="0.25" footer="0.21"/>
  <pageSetup fitToHeight="1" fitToWidth="1" orientation="landscape" paperSize="8" scale="41" r:id="rId2"/>
  <headerFooter alignWithMargins="0">
    <oddHeader>&amp;C鳥人間.XLS</oddHeader>
    <oddFooter>&amp;C&amp;P ﾍﾟｰｼﾞ</oddFooter>
  </headerFooter>
  <drawing r:id="rId1"/>
</worksheet>
</file>

<file path=xl/worksheets/sheet3.xml><?xml version="1.0" encoding="utf-8"?>
<worksheet xmlns="http://schemas.openxmlformats.org/spreadsheetml/2006/main" xmlns:r="http://schemas.openxmlformats.org/officeDocument/2006/relationships">
  <dimension ref="A1:R17"/>
  <sheetViews>
    <sheetView showGridLines="0" zoomScalePageLayoutView="0" workbookViewId="0" topLeftCell="A1">
      <selection activeCell="S7" sqref="S7"/>
    </sheetView>
  </sheetViews>
  <sheetFormatPr defaultColWidth="9.00390625" defaultRowHeight="13.5"/>
  <cols>
    <col min="1" max="1" width="3.375" style="47" customWidth="1"/>
    <col min="2" max="5" width="9.00390625" style="47" customWidth="1"/>
    <col min="6" max="6" width="5.00390625" style="47" customWidth="1"/>
    <col min="7" max="7" width="4.50390625" style="47" customWidth="1"/>
    <col min="8" max="8" width="3.00390625" style="47" customWidth="1"/>
    <col min="9" max="9" width="10.625" style="47" customWidth="1"/>
    <col min="10" max="10" width="4.00390625" style="47" customWidth="1"/>
    <col min="11" max="11" width="1.75390625" style="47" customWidth="1"/>
    <col min="12" max="12" width="4.00390625" style="47" customWidth="1"/>
    <col min="13" max="13" width="1.75390625" style="47" customWidth="1"/>
    <col min="14" max="16384" width="9.00390625" style="47" customWidth="1"/>
  </cols>
  <sheetData>
    <row r="1" spans="1:18" ht="13.5">
      <c r="A1" s="47" t="s">
        <v>108</v>
      </c>
      <c r="H1" s="47" t="s">
        <v>109</v>
      </c>
      <c r="R1" s="86" t="s">
        <v>674</v>
      </c>
    </row>
    <row r="2" spans="1:14" ht="13.5">
      <c r="A2" s="48"/>
      <c r="B2" s="48"/>
      <c r="C2" s="49" t="s">
        <v>282</v>
      </c>
      <c r="D2" s="50"/>
      <c r="E2" s="51"/>
      <c r="F2" s="58"/>
      <c r="H2" s="48"/>
      <c r="I2" s="48"/>
      <c r="J2" s="51" t="s">
        <v>283</v>
      </c>
      <c r="K2" s="51"/>
      <c r="L2" s="51"/>
      <c r="M2" s="51"/>
      <c r="N2" s="48"/>
    </row>
    <row r="3" spans="1:16" ht="13.5">
      <c r="A3" s="48">
        <v>1</v>
      </c>
      <c r="B3" s="48" t="s">
        <v>284</v>
      </c>
      <c r="C3" s="49">
        <v>18687.12</v>
      </c>
      <c r="D3" s="88" t="s">
        <v>665</v>
      </c>
      <c r="E3" s="51"/>
      <c r="F3" s="59"/>
      <c r="H3" s="48">
        <v>1</v>
      </c>
      <c r="I3" s="84" t="s">
        <v>654</v>
      </c>
      <c r="J3" s="49">
        <v>2</v>
      </c>
      <c r="K3" s="52" t="s">
        <v>285</v>
      </c>
      <c r="L3" s="51">
        <v>8</v>
      </c>
      <c r="M3" s="53" t="s">
        <v>286</v>
      </c>
      <c r="N3" s="85"/>
      <c r="P3" s="47">
        <f>J3*60+L3</f>
        <v>128</v>
      </c>
    </row>
    <row r="4" spans="1:16" ht="13.5">
      <c r="A4" s="48">
        <v>2</v>
      </c>
      <c r="B4" s="89" t="s">
        <v>301</v>
      </c>
      <c r="C4" s="55">
        <v>8182.8</v>
      </c>
      <c r="D4" s="50" t="s">
        <v>287</v>
      </c>
      <c r="E4" s="51"/>
      <c r="F4" s="59"/>
      <c r="H4" s="48">
        <v>2</v>
      </c>
      <c r="I4" s="84" t="s">
        <v>655</v>
      </c>
      <c r="J4" s="49">
        <v>2</v>
      </c>
      <c r="K4" s="52" t="s">
        <v>288</v>
      </c>
      <c r="L4" s="51">
        <v>36</v>
      </c>
      <c r="M4" s="53" t="s">
        <v>289</v>
      </c>
      <c r="N4" s="85"/>
      <c r="P4" s="47">
        <f aca="true" t="shared" si="0" ref="P4:P10">J4*60+L4</f>
        <v>156</v>
      </c>
    </row>
    <row r="5" spans="1:16" ht="13.5">
      <c r="A5" s="48">
        <v>3</v>
      </c>
      <c r="B5" s="48" t="s">
        <v>291</v>
      </c>
      <c r="C5" s="55">
        <v>1805.63</v>
      </c>
      <c r="D5" s="50" t="s">
        <v>43</v>
      </c>
      <c r="E5" s="51"/>
      <c r="F5" s="59"/>
      <c r="H5" s="48">
        <v>3</v>
      </c>
      <c r="I5" s="84" t="s">
        <v>656</v>
      </c>
      <c r="J5" s="49">
        <v>1</v>
      </c>
      <c r="K5" s="52" t="s">
        <v>294</v>
      </c>
      <c r="L5" s="51">
        <v>23</v>
      </c>
      <c r="M5" s="53" t="s">
        <v>295</v>
      </c>
      <c r="N5" s="87" t="s">
        <v>662</v>
      </c>
      <c r="P5" s="47">
        <f t="shared" si="0"/>
        <v>83</v>
      </c>
    </row>
    <row r="6" spans="1:16" ht="13.5">
      <c r="A6" s="48">
        <v>4</v>
      </c>
      <c r="B6" s="89" t="s">
        <v>297</v>
      </c>
      <c r="C6" s="55">
        <v>1629.79</v>
      </c>
      <c r="D6" s="50" t="s">
        <v>43</v>
      </c>
      <c r="E6" s="51"/>
      <c r="F6" s="59"/>
      <c r="H6" s="48">
        <v>4</v>
      </c>
      <c r="I6" s="49" t="s">
        <v>296</v>
      </c>
      <c r="J6" s="49">
        <v>1</v>
      </c>
      <c r="K6" s="52" t="s">
        <v>292</v>
      </c>
      <c r="L6" s="51">
        <v>46</v>
      </c>
      <c r="M6" s="53" t="s">
        <v>293</v>
      </c>
      <c r="N6" s="87" t="s">
        <v>662</v>
      </c>
      <c r="P6" s="47">
        <f t="shared" si="0"/>
        <v>106</v>
      </c>
    </row>
    <row r="7" spans="1:16" ht="13.5">
      <c r="A7" s="48">
        <v>5</v>
      </c>
      <c r="B7" s="89" t="s">
        <v>666</v>
      </c>
      <c r="C7" s="55">
        <v>650.88</v>
      </c>
      <c r="D7" s="50" t="s">
        <v>43</v>
      </c>
      <c r="E7" s="51"/>
      <c r="F7" s="59"/>
      <c r="H7" s="48">
        <v>5</v>
      </c>
      <c r="I7" s="84" t="s">
        <v>657</v>
      </c>
      <c r="J7" s="49"/>
      <c r="K7" s="52" t="s">
        <v>288</v>
      </c>
      <c r="L7" s="51"/>
      <c r="M7" s="53" t="s">
        <v>289</v>
      </c>
      <c r="N7" s="87" t="s">
        <v>663</v>
      </c>
      <c r="P7" s="47">
        <f t="shared" si="0"/>
        <v>0</v>
      </c>
    </row>
    <row r="8" spans="1:16" ht="13.5">
      <c r="A8" s="48">
        <v>6</v>
      </c>
      <c r="B8" s="89" t="s">
        <v>667</v>
      </c>
      <c r="C8" s="55">
        <v>383.13</v>
      </c>
      <c r="D8" s="50" t="s">
        <v>43</v>
      </c>
      <c r="E8" s="51"/>
      <c r="F8" s="59"/>
      <c r="H8" s="48">
        <v>6</v>
      </c>
      <c r="I8" s="84" t="s">
        <v>658</v>
      </c>
      <c r="J8" s="49"/>
      <c r="K8" s="52" t="s">
        <v>292</v>
      </c>
      <c r="L8" s="51"/>
      <c r="M8" s="53" t="s">
        <v>293</v>
      </c>
      <c r="N8" s="87" t="s">
        <v>663</v>
      </c>
      <c r="P8" s="47">
        <f t="shared" si="0"/>
        <v>0</v>
      </c>
    </row>
    <row r="9" spans="1:16" ht="13.5">
      <c r="A9" s="48">
        <v>7</v>
      </c>
      <c r="B9" s="89" t="s">
        <v>668</v>
      </c>
      <c r="C9" s="55">
        <v>320.52</v>
      </c>
      <c r="D9" s="50" t="s">
        <v>298</v>
      </c>
      <c r="E9" s="51"/>
      <c r="F9" s="59"/>
      <c r="H9" s="48">
        <v>7</v>
      </c>
      <c r="I9" s="84" t="s">
        <v>659</v>
      </c>
      <c r="J9" s="49"/>
      <c r="K9" s="52" t="s">
        <v>299</v>
      </c>
      <c r="L9" s="51"/>
      <c r="M9" s="53" t="s">
        <v>300</v>
      </c>
      <c r="N9" s="87" t="s">
        <v>663</v>
      </c>
      <c r="P9" s="47">
        <f t="shared" si="0"/>
        <v>0</v>
      </c>
    </row>
    <row r="10" spans="1:16" ht="13.5">
      <c r="A10" s="48">
        <v>9</v>
      </c>
      <c r="B10" s="89" t="s">
        <v>669</v>
      </c>
      <c r="C10" s="55">
        <v>208.17</v>
      </c>
      <c r="D10" s="50" t="s">
        <v>287</v>
      </c>
      <c r="E10" s="51"/>
      <c r="F10" s="59"/>
      <c r="H10" s="48"/>
      <c r="I10" s="49"/>
      <c r="J10" s="49"/>
      <c r="K10" s="52"/>
      <c r="L10" s="51"/>
      <c r="M10" s="53"/>
      <c r="N10" s="54"/>
      <c r="P10" s="47">
        <f t="shared" si="0"/>
        <v>0</v>
      </c>
    </row>
    <row r="11" spans="1:14" ht="13.5">
      <c r="A11" s="48">
        <v>10</v>
      </c>
      <c r="B11" s="89" t="s">
        <v>670</v>
      </c>
      <c r="C11" s="55">
        <v>42.16</v>
      </c>
      <c r="D11" s="50" t="s">
        <v>298</v>
      </c>
      <c r="E11" s="51"/>
      <c r="F11" s="59"/>
      <c r="H11" s="86" t="s">
        <v>664</v>
      </c>
      <c r="J11" s="86"/>
      <c r="K11" s="56"/>
      <c r="M11" s="56"/>
      <c r="N11" s="57"/>
    </row>
    <row r="12" spans="1:14" ht="13.5">
      <c r="A12" s="48">
        <v>11</v>
      </c>
      <c r="B12" s="89" t="s">
        <v>671</v>
      </c>
      <c r="C12" s="55">
        <v>30.46</v>
      </c>
      <c r="D12" s="50" t="s">
        <v>43</v>
      </c>
      <c r="E12" s="51"/>
      <c r="F12" s="59"/>
      <c r="K12" s="56"/>
      <c r="M12" s="56"/>
      <c r="N12" s="57"/>
    </row>
    <row r="13" spans="1:14" ht="13.5">
      <c r="A13" s="48">
        <v>12</v>
      </c>
      <c r="B13" s="89" t="s">
        <v>672</v>
      </c>
      <c r="C13" s="55">
        <v>0</v>
      </c>
      <c r="D13" s="50" t="s">
        <v>43</v>
      </c>
      <c r="E13" s="90" t="s">
        <v>673</v>
      </c>
      <c r="F13" s="59"/>
      <c r="K13" s="56"/>
      <c r="M13" s="56"/>
      <c r="N13" s="57"/>
    </row>
    <row r="14" spans="1:14" ht="13.5">
      <c r="A14" s="48">
        <v>13</v>
      </c>
      <c r="B14" s="48"/>
      <c r="C14" s="55"/>
      <c r="D14" s="50" t="s">
        <v>287</v>
      </c>
      <c r="E14" s="51"/>
      <c r="F14" s="59"/>
      <c r="K14" s="56"/>
      <c r="M14" s="56"/>
      <c r="N14" s="57"/>
    </row>
    <row r="15" spans="11:14" ht="16.5" customHeight="1">
      <c r="K15" s="56"/>
      <c r="M15" s="56"/>
      <c r="N15" s="57"/>
    </row>
    <row r="16" ht="13.5">
      <c r="B16" s="86" t="s">
        <v>661</v>
      </c>
    </row>
    <row r="17" ht="13.5">
      <c r="B17" s="47" t="s">
        <v>660</v>
      </c>
    </row>
  </sheetData>
  <sheetProtection/>
  <printOptions/>
  <pageMargins left="0.787" right="0.787" top="0.984" bottom="0.984" header="0.512" footer="0.51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S38"/>
  <sheetViews>
    <sheetView zoomScale="80" zoomScaleNormal="80" zoomScalePageLayoutView="0" workbookViewId="0" topLeftCell="A7">
      <selection activeCell="S5" sqref="S5"/>
    </sheetView>
  </sheetViews>
  <sheetFormatPr defaultColWidth="24.875" defaultRowHeight="13.5"/>
  <cols>
    <col min="1" max="1" width="13.375" style="3" customWidth="1"/>
    <col min="2" max="2" width="13.25390625" style="3" bestFit="1" customWidth="1"/>
    <col min="3" max="3" width="12.00390625" style="3" bestFit="1" customWidth="1"/>
    <col min="4" max="4" width="9.125" style="3" bestFit="1" customWidth="1"/>
    <col min="5" max="5" width="6.625" style="3" bestFit="1" customWidth="1"/>
    <col min="6" max="6" width="21.00390625" style="3" bestFit="1" customWidth="1"/>
    <col min="7" max="7" width="10.125" style="3" customWidth="1"/>
    <col min="8" max="8" width="6.625" style="3" customWidth="1"/>
    <col min="9" max="9" width="14.375" style="3" bestFit="1" customWidth="1"/>
    <col min="10" max="10" width="6.625" style="3" bestFit="1" customWidth="1"/>
    <col min="11" max="11" width="5.50390625" style="3" customWidth="1"/>
    <col min="12" max="12" width="5.50390625" style="3" bestFit="1" customWidth="1"/>
    <col min="13" max="13" width="5.625" style="3" customWidth="1"/>
    <col min="14" max="14" width="18.375" style="3" bestFit="1" customWidth="1"/>
    <col min="15" max="15" width="6.75390625" style="3" customWidth="1"/>
    <col min="16" max="16" width="6.00390625" style="3" bestFit="1" customWidth="1"/>
    <col min="17" max="17" width="7.00390625" style="3" customWidth="1"/>
    <col min="18" max="18" width="4.25390625" style="3" bestFit="1" customWidth="1"/>
    <col min="19" max="16384" width="24.875" style="3" customWidth="1"/>
  </cols>
  <sheetData>
    <row r="1" spans="1:18" s="1" customFormat="1" ht="17.25">
      <c r="A1" s="241" t="s">
        <v>132</v>
      </c>
      <c r="B1" s="241"/>
      <c r="C1" s="241"/>
      <c r="D1" s="241"/>
      <c r="E1" s="241"/>
      <c r="F1" s="241"/>
      <c r="G1" s="241"/>
      <c r="H1" s="241"/>
      <c r="I1" s="241"/>
      <c r="J1" s="241"/>
      <c r="K1" s="241"/>
      <c r="L1" s="241"/>
      <c r="M1" s="241"/>
      <c r="N1" s="241"/>
      <c r="O1" s="241"/>
      <c r="P1" s="241"/>
      <c r="Q1" s="241"/>
      <c r="R1" s="241"/>
    </row>
    <row r="2" spans="1:18" s="1" customFormat="1" ht="18" thickBot="1">
      <c r="A2" s="244"/>
      <c r="B2" s="244"/>
      <c r="C2" s="244"/>
      <c r="D2" s="244"/>
      <c r="E2" s="244"/>
      <c r="F2" s="244"/>
      <c r="G2" s="244"/>
      <c r="H2" s="244"/>
      <c r="I2" s="244"/>
      <c r="J2" s="244"/>
      <c r="K2" s="244"/>
      <c r="L2" s="244"/>
      <c r="M2" s="244"/>
      <c r="N2" s="244"/>
      <c r="O2" s="244"/>
      <c r="P2" s="244"/>
      <c r="Q2" s="244"/>
      <c r="R2" s="244"/>
    </row>
    <row r="3" spans="1:18" ht="19.5" thickBot="1">
      <c r="A3" s="2" t="s">
        <v>0</v>
      </c>
      <c r="B3" s="271" t="s">
        <v>154</v>
      </c>
      <c r="C3" s="272"/>
      <c r="D3" s="272"/>
      <c r="E3" s="272"/>
      <c r="F3" s="272"/>
      <c r="G3" s="272"/>
      <c r="H3" s="273"/>
      <c r="I3" s="279" t="s">
        <v>1</v>
      </c>
      <c r="J3" s="280"/>
      <c r="K3" s="280"/>
      <c r="L3" s="280"/>
      <c r="M3" s="280"/>
      <c r="N3" s="280"/>
      <c r="O3" s="280"/>
      <c r="P3" s="280"/>
      <c r="Q3" s="280"/>
      <c r="R3" s="281"/>
    </row>
    <row r="4" spans="1:18" ht="19.5" thickBot="1">
      <c r="A4" s="4" t="s">
        <v>2</v>
      </c>
      <c r="B4" s="282" t="s">
        <v>109</v>
      </c>
      <c r="C4" s="283"/>
      <c r="D4" s="283"/>
      <c r="E4" s="283"/>
      <c r="F4" s="283"/>
      <c r="G4" s="283"/>
      <c r="H4" s="284"/>
      <c r="I4" s="5" t="s">
        <v>3</v>
      </c>
      <c r="J4" s="244" t="s">
        <v>423</v>
      </c>
      <c r="K4" s="244"/>
      <c r="L4" s="244"/>
      <c r="M4" s="244"/>
      <c r="N4" s="244"/>
      <c r="O4" s="244"/>
      <c r="P4" s="244"/>
      <c r="Q4" s="244"/>
      <c r="R4" s="245"/>
    </row>
    <row r="5" spans="1:18" ht="19.5" thickBot="1">
      <c r="A5" s="271" t="s">
        <v>4</v>
      </c>
      <c r="B5" s="273"/>
      <c r="C5" s="271" t="s">
        <v>424</v>
      </c>
      <c r="D5" s="272"/>
      <c r="E5" s="272"/>
      <c r="F5" s="272"/>
      <c r="G5" s="272"/>
      <c r="H5" s="272"/>
      <c r="I5" s="272"/>
      <c r="J5" s="272"/>
      <c r="K5" s="272"/>
      <c r="L5" s="272"/>
      <c r="M5" s="272"/>
      <c r="N5" s="272"/>
      <c r="O5" s="272"/>
      <c r="P5" s="272"/>
      <c r="Q5" s="272"/>
      <c r="R5" s="273"/>
    </row>
    <row r="6" spans="1:18" ht="17.25">
      <c r="A6" s="253" t="s">
        <v>5</v>
      </c>
      <c r="B6" s="254"/>
      <c r="C6" s="6"/>
      <c r="D6" s="7"/>
      <c r="E6" s="8"/>
      <c r="F6" s="9" t="s">
        <v>6</v>
      </c>
      <c r="G6" s="266"/>
      <c r="H6" s="268"/>
      <c r="I6" s="9" t="s">
        <v>425</v>
      </c>
      <c r="J6" s="10"/>
      <c r="K6" s="12"/>
      <c r="L6" s="12"/>
      <c r="M6" s="11"/>
      <c r="N6" s="9" t="s">
        <v>8</v>
      </c>
      <c r="O6" s="10"/>
      <c r="P6" s="12"/>
      <c r="Q6" s="12"/>
      <c r="R6" s="11"/>
    </row>
    <row r="7" spans="1:18" ht="17.25">
      <c r="A7" s="248" t="s">
        <v>9</v>
      </c>
      <c r="B7" s="249"/>
      <c r="C7" s="233">
        <v>41.2</v>
      </c>
      <c r="D7" s="249"/>
      <c r="E7" s="13" t="s">
        <v>426</v>
      </c>
      <c r="F7" s="14" t="s">
        <v>11</v>
      </c>
      <c r="G7" s="285" t="s">
        <v>427</v>
      </c>
      <c r="H7" s="286"/>
      <c r="I7" s="14" t="s">
        <v>12</v>
      </c>
      <c r="J7" s="233" t="s">
        <v>428</v>
      </c>
      <c r="K7" s="287"/>
      <c r="L7" s="287"/>
      <c r="M7" s="288"/>
      <c r="N7" s="14" t="s">
        <v>13</v>
      </c>
      <c r="O7" s="289">
        <v>40699</v>
      </c>
      <c r="P7" s="290"/>
      <c r="Q7" s="290"/>
      <c r="R7" s="291"/>
    </row>
    <row r="8" spans="1:18" ht="35.25" customHeight="1">
      <c r="A8" s="248" t="s">
        <v>122</v>
      </c>
      <c r="B8" s="249"/>
      <c r="C8" s="233">
        <v>60.1</v>
      </c>
      <c r="D8" s="276"/>
      <c r="E8" s="13" t="s">
        <v>426</v>
      </c>
      <c r="F8" s="14" t="s">
        <v>134</v>
      </c>
      <c r="G8" s="15">
        <v>4.2</v>
      </c>
      <c r="H8" s="13" t="s">
        <v>426</v>
      </c>
      <c r="I8" s="14" t="s">
        <v>15</v>
      </c>
      <c r="J8" s="15">
        <v>320</v>
      </c>
      <c r="K8" s="15" t="s">
        <v>429</v>
      </c>
      <c r="L8" s="15">
        <v>2.5</v>
      </c>
      <c r="M8" s="13" t="s">
        <v>430</v>
      </c>
      <c r="N8" s="14" t="s">
        <v>18</v>
      </c>
      <c r="O8" s="15" t="s">
        <v>431</v>
      </c>
      <c r="P8" s="15" t="s">
        <v>432</v>
      </c>
      <c r="Q8" s="15">
        <v>7</v>
      </c>
      <c r="R8" s="13" t="s">
        <v>20</v>
      </c>
    </row>
    <row r="9" spans="1:18" ht="35.25" thickBot="1">
      <c r="A9" s="248" t="s">
        <v>21</v>
      </c>
      <c r="B9" s="249"/>
      <c r="C9" s="233">
        <v>8.7</v>
      </c>
      <c r="D9" s="249"/>
      <c r="E9" s="13" t="s">
        <v>433</v>
      </c>
      <c r="F9" s="14" t="s">
        <v>23</v>
      </c>
      <c r="G9" s="15">
        <v>90</v>
      </c>
      <c r="H9" s="13" t="s">
        <v>434</v>
      </c>
      <c r="I9" s="17"/>
      <c r="J9" s="18"/>
      <c r="K9" s="18" t="s">
        <v>429</v>
      </c>
      <c r="L9" s="18"/>
      <c r="M9" s="19" t="s">
        <v>430</v>
      </c>
      <c r="N9" s="14"/>
      <c r="O9" s="15" t="s">
        <v>435</v>
      </c>
      <c r="P9" s="15" t="s">
        <v>432</v>
      </c>
      <c r="Q9" s="15">
        <v>30</v>
      </c>
      <c r="R9" s="13" t="s">
        <v>20</v>
      </c>
    </row>
    <row r="10" spans="1:18" ht="18" thickBot="1">
      <c r="A10" s="248" t="s">
        <v>28</v>
      </c>
      <c r="B10" s="249"/>
      <c r="C10" s="233">
        <v>320</v>
      </c>
      <c r="D10" s="249"/>
      <c r="E10" s="13" t="s">
        <v>436</v>
      </c>
      <c r="F10" s="36" t="s">
        <v>30</v>
      </c>
      <c r="G10" s="37">
        <v>0.85</v>
      </c>
      <c r="H10" s="38"/>
      <c r="I10" s="9" t="s">
        <v>31</v>
      </c>
      <c r="J10" s="10"/>
      <c r="K10" s="12"/>
      <c r="L10" s="12"/>
      <c r="M10" s="11"/>
      <c r="N10" s="17" t="s">
        <v>32</v>
      </c>
      <c r="O10" s="255"/>
      <c r="P10" s="270"/>
      <c r="Q10" s="274" t="s">
        <v>33</v>
      </c>
      <c r="R10" s="275"/>
    </row>
    <row r="11" spans="1:18" ht="18" thickBot="1">
      <c r="A11" s="248" t="s">
        <v>34</v>
      </c>
      <c r="B11" s="249"/>
      <c r="C11" s="233" t="s">
        <v>437</v>
      </c>
      <c r="D11" s="249"/>
      <c r="E11" s="13"/>
      <c r="F11" s="39" t="s">
        <v>125</v>
      </c>
      <c r="G11" s="40">
        <v>14.8</v>
      </c>
      <c r="H11" s="41" t="s">
        <v>426</v>
      </c>
      <c r="I11" s="17" t="s">
        <v>36</v>
      </c>
      <c r="J11" s="255">
        <v>1.4</v>
      </c>
      <c r="K11" s="269"/>
      <c r="L11" s="270"/>
      <c r="M11" s="18" t="s">
        <v>438</v>
      </c>
      <c r="N11" s="9" t="s">
        <v>38</v>
      </c>
      <c r="O11" s="266" t="s">
        <v>439</v>
      </c>
      <c r="P11" s="267"/>
      <c r="Q11" s="267"/>
      <c r="R11" s="268"/>
    </row>
    <row r="12" spans="1:18" ht="17.25">
      <c r="A12" s="248" t="s">
        <v>40</v>
      </c>
      <c r="B12" s="249"/>
      <c r="C12" s="233"/>
      <c r="D12" s="249"/>
      <c r="E12" s="13" t="s">
        <v>440</v>
      </c>
      <c r="F12" s="9" t="s">
        <v>441</v>
      </c>
      <c r="G12" s="21"/>
      <c r="H12" s="8"/>
      <c r="I12" s="9" t="s">
        <v>44</v>
      </c>
      <c r="J12" s="10"/>
      <c r="K12" s="12"/>
      <c r="L12" s="12"/>
      <c r="M12" s="11"/>
      <c r="N12" s="14" t="s">
        <v>45</v>
      </c>
      <c r="O12" s="235" t="s">
        <v>140</v>
      </c>
      <c r="P12" s="265"/>
      <c r="Q12" s="265"/>
      <c r="R12" s="236"/>
    </row>
    <row r="13" spans="1:18" ht="17.25">
      <c r="A13" s="248" t="s">
        <v>131</v>
      </c>
      <c r="B13" s="249"/>
      <c r="C13" s="15">
        <v>8.2</v>
      </c>
      <c r="D13" s="15">
        <v>3.2</v>
      </c>
      <c r="E13" s="13" t="s">
        <v>442</v>
      </c>
      <c r="F13" s="14" t="s">
        <v>42</v>
      </c>
      <c r="G13" s="15">
        <v>3</v>
      </c>
      <c r="H13" s="13" t="s">
        <v>442</v>
      </c>
      <c r="I13" s="14" t="s">
        <v>48</v>
      </c>
      <c r="J13" s="235" t="s">
        <v>143</v>
      </c>
      <c r="K13" s="263"/>
      <c r="L13" s="263"/>
      <c r="M13" s="264"/>
      <c r="N13" s="14" t="s">
        <v>443</v>
      </c>
      <c r="O13" s="235" t="s">
        <v>140</v>
      </c>
      <c r="P13" s="265"/>
      <c r="Q13" s="265"/>
      <c r="R13" s="236"/>
    </row>
    <row r="14" spans="1:19" ht="34.5" customHeight="1">
      <c r="A14" s="248" t="s">
        <v>50</v>
      </c>
      <c r="B14" s="249"/>
      <c r="C14" s="233" t="s">
        <v>444</v>
      </c>
      <c r="D14" s="249"/>
      <c r="E14" s="13"/>
      <c r="F14" s="14" t="s">
        <v>46</v>
      </c>
      <c r="G14" s="15">
        <v>150</v>
      </c>
      <c r="H14" s="13" t="s">
        <v>445</v>
      </c>
      <c r="I14" s="14" t="s">
        <v>446</v>
      </c>
      <c r="J14" s="235" t="s">
        <v>140</v>
      </c>
      <c r="K14" s="263"/>
      <c r="L14" s="263"/>
      <c r="M14" s="264"/>
      <c r="N14" s="14" t="s">
        <v>53</v>
      </c>
      <c r="O14" s="235" t="s">
        <v>140</v>
      </c>
      <c r="P14" s="265"/>
      <c r="Q14" s="265"/>
      <c r="R14" s="236"/>
      <c r="S14" s="1"/>
    </row>
    <row r="15" spans="1:18" ht="17.25" customHeight="1">
      <c r="A15" s="248" t="s">
        <v>54</v>
      </c>
      <c r="B15" s="249"/>
      <c r="C15" s="233">
        <v>200</v>
      </c>
      <c r="D15" s="249"/>
      <c r="E15" s="13" t="s">
        <v>33</v>
      </c>
      <c r="F15" s="14" t="s">
        <v>51</v>
      </c>
      <c r="G15" s="15" t="s">
        <v>447</v>
      </c>
      <c r="H15" s="13"/>
      <c r="I15" s="14" t="s">
        <v>57</v>
      </c>
      <c r="J15" s="235" t="s">
        <v>113</v>
      </c>
      <c r="K15" s="263"/>
      <c r="L15" s="263"/>
      <c r="M15" s="264"/>
      <c r="N15" s="14" t="s">
        <v>58</v>
      </c>
      <c r="O15" s="235" t="s">
        <v>140</v>
      </c>
      <c r="P15" s="265"/>
      <c r="Q15" s="265"/>
      <c r="R15" s="236"/>
    </row>
    <row r="16" spans="1:18" ht="18" customHeight="1" thickBot="1">
      <c r="A16" s="277" t="s">
        <v>59</v>
      </c>
      <c r="B16" s="270"/>
      <c r="C16" s="255">
        <v>1.65</v>
      </c>
      <c r="D16" s="270"/>
      <c r="E16" s="19" t="s">
        <v>448</v>
      </c>
      <c r="F16" s="14" t="s">
        <v>55</v>
      </c>
      <c r="G16" s="15"/>
      <c r="H16" s="13" t="s">
        <v>449</v>
      </c>
      <c r="I16" s="17" t="s">
        <v>61</v>
      </c>
      <c r="J16" s="255"/>
      <c r="K16" s="256"/>
      <c r="L16" s="256"/>
      <c r="M16" s="257"/>
      <c r="N16" s="14"/>
      <c r="O16" s="233"/>
      <c r="P16" s="258"/>
      <c r="Q16" s="258"/>
      <c r="R16" s="234"/>
    </row>
    <row r="17" spans="1:18" ht="20.25" customHeight="1" thickBot="1">
      <c r="A17" s="253" t="s">
        <v>62</v>
      </c>
      <c r="B17" s="254"/>
      <c r="C17" s="6"/>
      <c r="D17" s="7"/>
      <c r="E17" s="8"/>
      <c r="F17" s="14" t="s">
        <v>126</v>
      </c>
      <c r="G17" s="32" t="s">
        <v>113</v>
      </c>
      <c r="H17" s="13"/>
      <c r="I17" s="9" t="s">
        <v>64</v>
      </c>
      <c r="J17" s="266" t="s">
        <v>450</v>
      </c>
      <c r="K17" s="268"/>
      <c r="L17" s="253" t="s">
        <v>66</v>
      </c>
      <c r="M17" s="259"/>
      <c r="N17" s="31"/>
      <c r="O17" s="260"/>
      <c r="P17" s="261"/>
      <c r="Q17" s="261"/>
      <c r="R17" s="262"/>
    </row>
    <row r="18" spans="1:18" ht="17.25">
      <c r="A18" s="248" t="s">
        <v>451</v>
      </c>
      <c r="B18" s="249"/>
      <c r="C18" s="233">
        <v>24.1</v>
      </c>
      <c r="D18" s="249"/>
      <c r="E18" s="13" t="s">
        <v>452</v>
      </c>
      <c r="F18" s="14" t="s">
        <v>63</v>
      </c>
      <c r="G18" s="32" t="s">
        <v>113</v>
      </c>
      <c r="H18" s="13"/>
      <c r="I18" s="14" t="s">
        <v>127</v>
      </c>
      <c r="J18" s="235" t="s">
        <v>113</v>
      </c>
      <c r="K18" s="236"/>
      <c r="L18" s="250" t="s">
        <v>71</v>
      </c>
      <c r="M18" s="251"/>
      <c r="N18" s="251"/>
      <c r="O18" s="251"/>
      <c r="P18" s="251"/>
      <c r="Q18" s="251"/>
      <c r="R18" s="252"/>
    </row>
    <row r="19" spans="1:18" ht="17.25">
      <c r="A19" s="248" t="s">
        <v>72</v>
      </c>
      <c r="B19" s="249"/>
      <c r="C19" s="233">
        <v>19.14</v>
      </c>
      <c r="D19" s="249"/>
      <c r="E19" s="13" t="s">
        <v>453</v>
      </c>
      <c r="F19" s="14" t="s">
        <v>69</v>
      </c>
      <c r="G19" s="15">
        <v>0.9</v>
      </c>
      <c r="H19" s="13"/>
      <c r="I19" s="14" t="s">
        <v>70</v>
      </c>
      <c r="J19" s="235" t="s">
        <v>113</v>
      </c>
      <c r="K19" s="236"/>
      <c r="L19" s="237"/>
      <c r="M19" s="238"/>
      <c r="N19" s="238"/>
      <c r="O19" s="238"/>
      <c r="P19" s="238"/>
      <c r="Q19" s="238"/>
      <c r="R19" s="239"/>
    </row>
    <row r="20" spans="1:18" ht="18" thickBot="1">
      <c r="A20" s="248" t="s">
        <v>76</v>
      </c>
      <c r="B20" s="249"/>
      <c r="C20" s="233">
        <v>30.3</v>
      </c>
      <c r="D20" s="249"/>
      <c r="E20" s="13"/>
      <c r="F20" s="33" t="s">
        <v>124</v>
      </c>
      <c r="G20" s="34">
        <v>1588</v>
      </c>
      <c r="H20" s="35" t="s">
        <v>454</v>
      </c>
      <c r="I20" s="14" t="s">
        <v>75</v>
      </c>
      <c r="J20" s="235" t="s">
        <v>113</v>
      </c>
      <c r="K20" s="236"/>
      <c r="L20" s="240"/>
      <c r="M20" s="241"/>
      <c r="N20" s="241"/>
      <c r="O20" s="241"/>
      <c r="P20" s="241"/>
      <c r="Q20" s="241"/>
      <c r="R20" s="242"/>
    </row>
    <row r="21" spans="1:18" ht="17.25" customHeight="1">
      <c r="A21" s="248" t="s">
        <v>79</v>
      </c>
      <c r="B21" s="249"/>
      <c r="C21" s="233" t="s">
        <v>455</v>
      </c>
      <c r="D21" s="249"/>
      <c r="E21" s="13"/>
      <c r="F21" s="9" t="s">
        <v>77</v>
      </c>
      <c r="G21" s="21"/>
      <c r="H21" s="8"/>
      <c r="I21" s="14" t="s">
        <v>78</v>
      </c>
      <c r="J21" s="235" t="s">
        <v>140</v>
      </c>
      <c r="K21" s="236"/>
      <c r="L21" s="240"/>
      <c r="M21" s="241"/>
      <c r="N21" s="241"/>
      <c r="O21" s="241"/>
      <c r="P21" s="241"/>
      <c r="Q21" s="241"/>
      <c r="R21" s="242"/>
    </row>
    <row r="22" spans="1:18" ht="17.25" customHeight="1">
      <c r="A22" s="248" t="s">
        <v>81</v>
      </c>
      <c r="B22" s="249"/>
      <c r="C22" s="233">
        <v>0</v>
      </c>
      <c r="D22" s="249"/>
      <c r="E22" s="13" t="s">
        <v>456</v>
      </c>
      <c r="F22" s="14" t="s">
        <v>51</v>
      </c>
      <c r="G22" s="233" t="s">
        <v>457</v>
      </c>
      <c r="H22" s="234"/>
      <c r="I22" s="14" t="s">
        <v>80</v>
      </c>
      <c r="J22" s="235" t="s">
        <v>140</v>
      </c>
      <c r="K22" s="236"/>
      <c r="L22" s="240"/>
      <c r="M22" s="241"/>
      <c r="N22" s="241"/>
      <c r="O22" s="241"/>
      <c r="P22" s="241"/>
      <c r="Q22" s="241"/>
      <c r="R22" s="242"/>
    </row>
    <row r="23" spans="1:18" ht="17.25">
      <c r="A23" s="248" t="s">
        <v>84</v>
      </c>
      <c r="B23" s="249"/>
      <c r="C23" s="233">
        <v>8.6</v>
      </c>
      <c r="D23" s="249"/>
      <c r="E23" s="13" t="s">
        <v>456</v>
      </c>
      <c r="F23" s="3" t="s">
        <v>123</v>
      </c>
      <c r="G23" s="3">
        <v>3</v>
      </c>
      <c r="H23" s="3" t="s">
        <v>452</v>
      </c>
      <c r="I23" s="14" t="s">
        <v>83</v>
      </c>
      <c r="J23" s="235" t="s">
        <v>113</v>
      </c>
      <c r="K23" s="236"/>
      <c r="L23" s="240"/>
      <c r="M23" s="241"/>
      <c r="N23" s="241"/>
      <c r="O23" s="241"/>
      <c r="P23" s="241"/>
      <c r="Q23" s="241"/>
      <c r="R23" s="242"/>
    </row>
    <row r="24" spans="1:18" ht="17.25">
      <c r="A24" s="248" t="s">
        <v>88</v>
      </c>
      <c r="B24" s="249"/>
      <c r="C24" s="233">
        <v>0.9961</v>
      </c>
      <c r="D24" s="249"/>
      <c r="E24" s="13"/>
      <c r="F24" s="14" t="s">
        <v>72</v>
      </c>
      <c r="G24" s="15">
        <v>1.44</v>
      </c>
      <c r="H24" s="13" t="s">
        <v>453</v>
      </c>
      <c r="I24" s="14" t="s">
        <v>87</v>
      </c>
      <c r="J24" s="235" t="s">
        <v>113</v>
      </c>
      <c r="K24" s="236"/>
      <c r="L24" s="240"/>
      <c r="M24" s="241"/>
      <c r="N24" s="241"/>
      <c r="O24" s="241"/>
      <c r="P24" s="241"/>
      <c r="Q24" s="241"/>
      <c r="R24" s="242"/>
    </row>
    <row r="25" spans="1:18" ht="17.25">
      <c r="A25" s="248" t="s">
        <v>458</v>
      </c>
      <c r="B25" s="249"/>
      <c r="C25" s="233">
        <v>1.3377</v>
      </c>
      <c r="D25" s="249"/>
      <c r="E25" s="13"/>
      <c r="F25" s="14" t="s">
        <v>86</v>
      </c>
      <c r="G25" s="15">
        <v>0.442</v>
      </c>
      <c r="H25" s="13"/>
      <c r="I25" s="14" t="s">
        <v>459</v>
      </c>
      <c r="J25" s="235" t="s">
        <v>113</v>
      </c>
      <c r="K25" s="236"/>
      <c r="L25" s="240"/>
      <c r="M25" s="241"/>
      <c r="N25" s="241"/>
      <c r="O25" s="241"/>
      <c r="P25" s="241"/>
      <c r="Q25" s="241"/>
      <c r="R25" s="242"/>
    </row>
    <row r="26" spans="1:18" ht="17.25" customHeight="1">
      <c r="A26" s="248" t="s">
        <v>460</v>
      </c>
      <c r="B26" s="249"/>
      <c r="C26" s="233">
        <v>0.0295</v>
      </c>
      <c r="D26" s="249"/>
      <c r="E26" s="13"/>
      <c r="F26" s="14" t="s">
        <v>461</v>
      </c>
      <c r="G26" s="15">
        <v>4.76</v>
      </c>
      <c r="H26" s="13" t="s">
        <v>452</v>
      </c>
      <c r="I26" s="14" t="s">
        <v>462</v>
      </c>
      <c r="J26" s="235" t="s">
        <v>113</v>
      </c>
      <c r="K26" s="236"/>
      <c r="L26" s="240"/>
      <c r="M26" s="241"/>
      <c r="N26" s="241"/>
      <c r="O26" s="241"/>
      <c r="P26" s="241"/>
      <c r="Q26" s="241"/>
      <c r="R26" s="242"/>
    </row>
    <row r="27" spans="1:18" ht="18" customHeight="1" thickBot="1">
      <c r="A27" s="246" t="s">
        <v>129</v>
      </c>
      <c r="B27" s="247"/>
      <c r="C27" s="278">
        <v>12.6</v>
      </c>
      <c r="D27" s="247"/>
      <c r="E27" s="13" t="s">
        <v>448</v>
      </c>
      <c r="F27" s="17" t="s">
        <v>74</v>
      </c>
      <c r="G27" s="18">
        <v>0.53</v>
      </c>
      <c r="H27" s="19" t="s">
        <v>448</v>
      </c>
      <c r="I27" s="14" t="s">
        <v>463</v>
      </c>
      <c r="J27" s="235" t="s">
        <v>140</v>
      </c>
      <c r="K27" s="236"/>
      <c r="L27" s="240"/>
      <c r="M27" s="241"/>
      <c r="N27" s="241"/>
      <c r="O27" s="241"/>
      <c r="P27" s="241"/>
      <c r="Q27" s="241"/>
      <c r="R27" s="242"/>
    </row>
    <row r="28" spans="1:18" ht="18" customHeight="1" thickBot="1">
      <c r="A28" s="246" t="s">
        <v>130</v>
      </c>
      <c r="B28" s="247"/>
      <c r="C28" s="294">
        <v>21.4</v>
      </c>
      <c r="D28" s="295"/>
      <c r="E28" s="3" t="s">
        <v>448</v>
      </c>
      <c r="F28" s="9" t="s">
        <v>95</v>
      </c>
      <c r="G28" s="21"/>
      <c r="H28" s="8"/>
      <c r="I28" s="14" t="s">
        <v>121</v>
      </c>
      <c r="J28" s="235" t="s">
        <v>113</v>
      </c>
      <c r="K28" s="236"/>
      <c r="L28" s="240"/>
      <c r="M28" s="241"/>
      <c r="N28" s="241"/>
      <c r="O28" s="241"/>
      <c r="P28" s="241"/>
      <c r="Q28" s="241"/>
      <c r="R28" s="242"/>
    </row>
    <row r="29" spans="1:18" ht="18" customHeight="1" thickBot="1">
      <c r="A29" s="24" t="s">
        <v>96</v>
      </c>
      <c r="B29" s="25" t="s">
        <v>51</v>
      </c>
      <c r="C29" s="25" t="s">
        <v>97</v>
      </c>
      <c r="D29" s="292" t="s">
        <v>98</v>
      </c>
      <c r="E29" s="293"/>
      <c r="F29" s="14" t="s">
        <v>51</v>
      </c>
      <c r="G29" s="233" t="s">
        <v>457</v>
      </c>
      <c r="H29" s="234"/>
      <c r="I29" s="14" t="s">
        <v>128</v>
      </c>
      <c r="J29" s="235" t="s">
        <v>113</v>
      </c>
      <c r="K29" s="236"/>
      <c r="L29" s="240"/>
      <c r="M29" s="241"/>
      <c r="N29" s="241"/>
      <c r="O29" s="241"/>
      <c r="P29" s="241"/>
      <c r="Q29" s="241"/>
      <c r="R29" s="242"/>
    </row>
    <row r="30" spans="1:18" ht="17.25">
      <c r="A30" s="26" t="s">
        <v>464</v>
      </c>
      <c r="B30" s="21" t="s">
        <v>465</v>
      </c>
      <c r="C30" s="21">
        <v>5.5</v>
      </c>
      <c r="D30" s="10">
        <v>39</v>
      </c>
      <c r="E30" s="11"/>
      <c r="F30" s="3" t="s">
        <v>123</v>
      </c>
      <c r="G30" s="3">
        <v>2.05</v>
      </c>
      <c r="H30" s="3" t="s">
        <v>452</v>
      </c>
      <c r="I30" s="14"/>
      <c r="J30" s="233"/>
      <c r="K30" s="234"/>
      <c r="L30" s="240"/>
      <c r="M30" s="241"/>
      <c r="N30" s="241"/>
      <c r="O30" s="241"/>
      <c r="P30" s="241"/>
      <c r="Q30" s="241"/>
      <c r="R30" s="242"/>
    </row>
    <row r="31" spans="1:18" ht="34.5">
      <c r="A31" s="14" t="s">
        <v>466</v>
      </c>
      <c r="B31" s="15" t="s">
        <v>465</v>
      </c>
      <c r="C31" s="15">
        <v>5.5</v>
      </c>
      <c r="D31" s="1">
        <v>39</v>
      </c>
      <c r="E31" s="22"/>
      <c r="F31" s="14" t="s">
        <v>72</v>
      </c>
      <c r="G31" s="15">
        <v>1.1745</v>
      </c>
      <c r="H31" s="13" t="s">
        <v>453</v>
      </c>
      <c r="I31" s="14" t="s">
        <v>61</v>
      </c>
      <c r="J31" s="233"/>
      <c r="K31" s="234"/>
      <c r="L31" s="240"/>
      <c r="M31" s="241"/>
      <c r="N31" s="241"/>
      <c r="O31" s="241"/>
      <c r="P31" s="241"/>
      <c r="Q31" s="241"/>
      <c r="R31" s="242"/>
    </row>
    <row r="32" spans="1:18" ht="34.5">
      <c r="A32" s="14" t="s">
        <v>467</v>
      </c>
      <c r="B32" s="15" t="s">
        <v>468</v>
      </c>
      <c r="C32" s="1">
        <v>5.5</v>
      </c>
      <c r="D32" s="16">
        <v>37</v>
      </c>
      <c r="E32" s="22"/>
      <c r="F32" s="14" t="s">
        <v>86</v>
      </c>
      <c r="G32" s="15">
        <v>0.0141</v>
      </c>
      <c r="H32" s="13"/>
      <c r="I32" s="14"/>
      <c r="J32" s="233"/>
      <c r="K32" s="234"/>
      <c r="L32" s="240"/>
      <c r="M32" s="241"/>
      <c r="N32" s="241"/>
      <c r="O32" s="241"/>
      <c r="P32" s="241"/>
      <c r="Q32" s="241"/>
      <c r="R32" s="242"/>
    </row>
    <row r="33" spans="1:18" ht="34.5">
      <c r="A33" s="14" t="s">
        <v>469</v>
      </c>
      <c r="B33" s="15" t="s">
        <v>468</v>
      </c>
      <c r="C33" s="15">
        <v>5.5</v>
      </c>
      <c r="D33" s="16">
        <v>37</v>
      </c>
      <c r="E33" s="22"/>
      <c r="F33" s="14" t="s">
        <v>461</v>
      </c>
      <c r="G33" s="15">
        <v>5.54</v>
      </c>
      <c r="H33" s="13" t="s">
        <v>452</v>
      </c>
      <c r="I33" s="14"/>
      <c r="J33" s="233"/>
      <c r="K33" s="234"/>
      <c r="L33" s="240"/>
      <c r="M33" s="241"/>
      <c r="N33" s="241"/>
      <c r="O33" s="241"/>
      <c r="P33" s="241"/>
      <c r="Q33" s="241"/>
      <c r="R33" s="242"/>
    </row>
    <row r="34" spans="1:18" ht="18" thickBot="1">
      <c r="A34" s="17" t="s">
        <v>470</v>
      </c>
      <c r="B34" s="18" t="s">
        <v>468</v>
      </c>
      <c r="C34" s="18">
        <v>5.5</v>
      </c>
      <c r="D34" s="20">
        <v>37</v>
      </c>
      <c r="E34" s="23"/>
      <c r="F34" s="17" t="s">
        <v>74</v>
      </c>
      <c r="G34" s="18">
        <v>0.54</v>
      </c>
      <c r="H34" s="19" t="s">
        <v>448</v>
      </c>
      <c r="I34" s="17" t="s">
        <v>100</v>
      </c>
      <c r="J34" s="18">
        <v>0.5</v>
      </c>
      <c r="K34" s="19" t="s">
        <v>448</v>
      </c>
      <c r="L34" s="243"/>
      <c r="M34" s="244"/>
      <c r="N34" s="244"/>
      <c r="O34" s="244"/>
      <c r="P34" s="244"/>
      <c r="Q34" s="244"/>
      <c r="R34" s="245"/>
    </row>
    <row r="36" ht="15" customHeight="1"/>
    <row r="38" spans="7:18" ht="17.25">
      <c r="G38" s="1"/>
      <c r="M38" s="27"/>
      <c r="N38" s="27"/>
      <c r="O38" s="1"/>
      <c r="P38" s="1"/>
      <c r="Q38" s="1"/>
      <c r="R38" s="1"/>
    </row>
  </sheetData>
  <sheetProtection/>
  <mergeCells count="91">
    <mergeCell ref="C28:D28"/>
    <mergeCell ref="C26:D26"/>
    <mergeCell ref="C21:D21"/>
    <mergeCell ref="C22:D22"/>
    <mergeCell ref="C24:D24"/>
    <mergeCell ref="C10:D10"/>
    <mergeCell ref="D29:E29"/>
    <mergeCell ref="J17:K17"/>
    <mergeCell ref="J18:K18"/>
    <mergeCell ref="C23:D23"/>
    <mergeCell ref="J19:K19"/>
    <mergeCell ref="J26:K26"/>
    <mergeCell ref="G22:H22"/>
    <mergeCell ref="G29:H29"/>
    <mergeCell ref="C19:D19"/>
    <mergeCell ref="C20:D20"/>
    <mergeCell ref="A1:R2"/>
    <mergeCell ref="B3:H3"/>
    <mergeCell ref="I3:R3"/>
    <mergeCell ref="B4:H4"/>
    <mergeCell ref="J4:R4"/>
    <mergeCell ref="G7:H7"/>
    <mergeCell ref="J7:M7"/>
    <mergeCell ref="C7:D7"/>
    <mergeCell ref="O7:R7"/>
    <mergeCell ref="A5:B5"/>
    <mergeCell ref="A27:B27"/>
    <mergeCell ref="A25:B25"/>
    <mergeCell ref="A26:B26"/>
    <mergeCell ref="A13:B13"/>
    <mergeCell ref="A15:B15"/>
    <mergeCell ref="C15:D15"/>
    <mergeCell ref="A16:B16"/>
    <mergeCell ref="A19:B19"/>
    <mergeCell ref="C25:D25"/>
    <mergeCell ref="C27:D27"/>
    <mergeCell ref="A6:B6"/>
    <mergeCell ref="G6:H6"/>
    <mergeCell ref="Q10:R10"/>
    <mergeCell ref="O10:P10"/>
    <mergeCell ref="A7:B7"/>
    <mergeCell ref="A8:B8"/>
    <mergeCell ref="A9:B9"/>
    <mergeCell ref="A10:B10"/>
    <mergeCell ref="C9:D9"/>
    <mergeCell ref="C8:D8"/>
    <mergeCell ref="J11:L11"/>
    <mergeCell ref="C11:D11"/>
    <mergeCell ref="C12:D12"/>
    <mergeCell ref="C16:D16"/>
    <mergeCell ref="J15:M15"/>
    <mergeCell ref="C5:R5"/>
    <mergeCell ref="A12:B12"/>
    <mergeCell ref="A11:B11"/>
    <mergeCell ref="J13:M13"/>
    <mergeCell ref="A14:B14"/>
    <mergeCell ref="O15:R15"/>
    <mergeCell ref="O13:R13"/>
    <mergeCell ref="J14:M14"/>
    <mergeCell ref="O14:R14"/>
    <mergeCell ref="O11:R11"/>
    <mergeCell ref="O12:R12"/>
    <mergeCell ref="L18:R18"/>
    <mergeCell ref="A17:B17"/>
    <mergeCell ref="C18:D18"/>
    <mergeCell ref="C14:D14"/>
    <mergeCell ref="J16:M16"/>
    <mergeCell ref="O16:R16"/>
    <mergeCell ref="A18:B18"/>
    <mergeCell ref="L17:M17"/>
    <mergeCell ref="O17:R17"/>
    <mergeCell ref="A28:B28"/>
    <mergeCell ref="A20:B20"/>
    <mergeCell ref="J20:K20"/>
    <mergeCell ref="A21:B21"/>
    <mergeCell ref="A22:B22"/>
    <mergeCell ref="A23:B23"/>
    <mergeCell ref="A24:B24"/>
    <mergeCell ref="J21:K21"/>
    <mergeCell ref="J22:K22"/>
    <mergeCell ref="J23:K23"/>
    <mergeCell ref="J31:K31"/>
    <mergeCell ref="J32:K32"/>
    <mergeCell ref="J27:K27"/>
    <mergeCell ref="J28:K28"/>
    <mergeCell ref="J33:K33"/>
    <mergeCell ref="L19:R34"/>
    <mergeCell ref="J25:K25"/>
    <mergeCell ref="J30:K30"/>
    <mergeCell ref="J24:K24"/>
    <mergeCell ref="J29:K29"/>
  </mergeCells>
  <dataValidations count="4">
    <dataValidation type="list" allowBlank="1" showInputMessage="1" showErrorMessage="1" sqref="O17:R17">
      <formula1>question3</formula1>
    </dataValidation>
    <dataValidation type="list" allowBlank="1" showInputMessage="1" showErrorMessage="1" sqref="G17:G18 O12:R15 J18:J29 J14:M15">
      <formula1>question1</formula1>
    </dataValidation>
    <dataValidation type="list" allowBlank="1" showInputMessage="1" showErrorMessage="1" sqref="B4:H4">
      <formula1>question2</formula1>
    </dataValidation>
    <dataValidation type="list" allowBlank="1" showInputMessage="1" showErrorMessage="1" sqref="J13:M13">
      <formula1>question4</formula1>
    </dataValidation>
  </dataValidations>
  <printOptions/>
  <pageMargins left="0.3937007874015748" right="0.3937007874015748" top="0.5905511811023623" bottom="0.5905511811023623" header="0.5118110236220472" footer="0.5118110236220472"/>
  <pageSetup orientation="landscape" paperSize="12" r:id="rId3"/>
  <legacyDrawing r:id="rId2"/>
</worksheet>
</file>

<file path=xl/worksheets/sheet5.xml><?xml version="1.0" encoding="utf-8"?>
<worksheet xmlns="http://schemas.openxmlformats.org/spreadsheetml/2006/main" xmlns:r="http://schemas.openxmlformats.org/officeDocument/2006/relationships">
  <dimension ref="A1:S38"/>
  <sheetViews>
    <sheetView zoomScale="80" zoomScaleNormal="80" zoomScalePageLayoutView="0" workbookViewId="0" topLeftCell="A1">
      <selection activeCell="G26" sqref="G26"/>
    </sheetView>
  </sheetViews>
  <sheetFormatPr defaultColWidth="24.875" defaultRowHeight="13.5"/>
  <cols>
    <col min="1" max="1" width="13.375" style="3" customWidth="1"/>
    <col min="2" max="2" width="13.25390625" style="3" bestFit="1" customWidth="1"/>
    <col min="3" max="3" width="12.00390625" style="3" bestFit="1" customWidth="1"/>
    <col min="4" max="4" width="9.125" style="3" bestFit="1" customWidth="1"/>
    <col min="5" max="5" width="6.625" style="3" bestFit="1" customWidth="1"/>
    <col min="6" max="6" width="21.00390625" style="3" bestFit="1" customWidth="1"/>
    <col min="7" max="7" width="10.125" style="3" customWidth="1"/>
    <col min="8" max="8" width="6.625" style="3" customWidth="1"/>
    <col min="9" max="9" width="14.375" style="3" bestFit="1" customWidth="1"/>
    <col min="10" max="10" width="6.625" style="3" bestFit="1" customWidth="1"/>
    <col min="11" max="11" width="5.50390625" style="3" customWidth="1"/>
    <col min="12" max="12" width="5.50390625" style="3" bestFit="1" customWidth="1"/>
    <col min="13" max="13" width="5.625" style="3" customWidth="1"/>
    <col min="14" max="14" width="18.375" style="3" bestFit="1" customWidth="1"/>
    <col min="15" max="15" width="6.75390625" style="3" customWidth="1"/>
    <col min="16" max="16" width="6.00390625" style="3" bestFit="1" customWidth="1"/>
    <col min="17" max="17" width="7.00390625" style="3" customWidth="1"/>
    <col min="18" max="18" width="4.25390625" style="3" bestFit="1" customWidth="1"/>
    <col min="19" max="16384" width="24.875" style="3" customWidth="1"/>
  </cols>
  <sheetData>
    <row r="1" spans="1:18" s="1" customFormat="1" ht="17.25">
      <c r="A1" s="241" t="s">
        <v>132</v>
      </c>
      <c r="B1" s="241"/>
      <c r="C1" s="241"/>
      <c r="D1" s="241"/>
      <c r="E1" s="241"/>
      <c r="F1" s="241"/>
      <c r="G1" s="241"/>
      <c r="H1" s="241"/>
      <c r="I1" s="241"/>
      <c r="J1" s="241"/>
      <c r="K1" s="241"/>
      <c r="L1" s="241"/>
      <c r="M1" s="241"/>
      <c r="N1" s="241"/>
      <c r="O1" s="241"/>
      <c r="P1" s="241"/>
      <c r="Q1" s="241"/>
      <c r="R1" s="241"/>
    </row>
    <row r="2" spans="1:18" s="1" customFormat="1" ht="18" thickBot="1">
      <c r="A2" s="244"/>
      <c r="B2" s="244"/>
      <c r="C2" s="244"/>
      <c r="D2" s="244"/>
      <c r="E2" s="244"/>
      <c r="F2" s="244"/>
      <c r="G2" s="244"/>
      <c r="H2" s="244"/>
      <c r="I2" s="244"/>
      <c r="J2" s="244"/>
      <c r="K2" s="244"/>
      <c r="L2" s="244"/>
      <c r="M2" s="244"/>
      <c r="N2" s="244"/>
      <c r="O2" s="244"/>
      <c r="P2" s="244"/>
      <c r="Q2" s="244"/>
      <c r="R2" s="244"/>
    </row>
    <row r="3" spans="1:18" ht="19.5" thickBot="1">
      <c r="A3" s="2" t="s">
        <v>0</v>
      </c>
      <c r="B3" s="271" t="s">
        <v>691</v>
      </c>
      <c r="C3" s="272"/>
      <c r="D3" s="272"/>
      <c r="E3" s="272"/>
      <c r="F3" s="272"/>
      <c r="G3" s="272"/>
      <c r="H3" s="273"/>
      <c r="I3" s="279" t="s">
        <v>1</v>
      </c>
      <c r="J3" s="280"/>
      <c r="K3" s="280"/>
      <c r="L3" s="280"/>
      <c r="M3" s="280"/>
      <c r="N3" s="280"/>
      <c r="O3" s="280"/>
      <c r="P3" s="280"/>
      <c r="Q3" s="280"/>
      <c r="R3" s="281"/>
    </row>
    <row r="4" spans="1:18" ht="19.5" thickBot="1">
      <c r="A4" s="4" t="s">
        <v>2</v>
      </c>
      <c r="B4" s="282" t="s">
        <v>109</v>
      </c>
      <c r="C4" s="283"/>
      <c r="D4" s="283"/>
      <c r="E4" s="283"/>
      <c r="F4" s="283"/>
      <c r="G4" s="283"/>
      <c r="H4" s="284"/>
      <c r="I4" s="5" t="s">
        <v>3</v>
      </c>
      <c r="J4" s="244"/>
      <c r="K4" s="244"/>
      <c r="L4" s="244"/>
      <c r="M4" s="244"/>
      <c r="N4" s="244"/>
      <c r="O4" s="244"/>
      <c r="P4" s="244"/>
      <c r="Q4" s="244"/>
      <c r="R4" s="245"/>
    </row>
    <row r="5" spans="1:18" ht="19.5" thickBot="1">
      <c r="A5" s="271" t="s">
        <v>4</v>
      </c>
      <c r="B5" s="273"/>
      <c r="C5" s="271"/>
      <c r="D5" s="272"/>
      <c r="E5" s="272"/>
      <c r="F5" s="272"/>
      <c r="G5" s="272"/>
      <c r="H5" s="272"/>
      <c r="I5" s="272"/>
      <c r="J5" s="272"/>
      <c r="K5" s="272"/>
      <c r="L5" s="272"/>
      <c r="M5" s="272"/>
      <c r="N5" s="272"/>
      <c r="O5" s="272"/>
      <c r="P5" s="272"/>
      <c r="Q5" s="272"/>
      <c r="R5" s="273"/>
    </row>
    <row r="6" spans="1:18" ht="17.25">
      <c r="A6" s="253" t="s">
        <v>5</v>
      </c>
      <c r="B6" s="254"/>
      <c r="C6" s="6"/>
      <c r="D6" s="7"/>
      <c r="E6" s="8"/>
      <c r="F6" s="9" t="s">
        <v>6</v>
      </c>
      <c r="G6" s="266"/>
      <c r="H6" s="268"/>
      <c r="I6" s="9" t="s">
        <v>692</v>
      </c>
      <c r="J6" s="10"/>
      <c r="K6" s="12"/>
      <c r="L6" s="12"/>
      <c r="M6" s="11"/>
      <c r="N6" s="9" t="s">
        <v>8</v>
      </c>
      <c r="O6" s="10"/>
      <c r="P6" s="12"/>
      <c r="Q6" s="12"/>
      <c r="R6" s="11"/>
    </row>
    <row r="7" spans="1:18" ht="17.25">
      <c r="A7" s="248" t="s">
        <v>9</v>
      </c>
      <c r="B7" s="249"/>
      <c r="C7" s="233">
        <v>31</v>
      </c>
      <c r="D7" s="249"/>
      <c r="E7" s="13" t="s">
        <v>693</v>
      </c>
      <c r="F7" s="14" t="s">
        <v>11</v>
      </c>
      <c r="G7" s="285" t="s">
        <v>694</v>
      </c>
      <c r="H7" s="286"/>
      <c r="I7" s="14" t="s">
        <v>12</v>
      </c>
      <c r="J7" s="233" t="s">
        <v>695</v>
      </c>
      <c r="K7" s="287"/>
      <c r="L7" s="287"/>
      <c r="M7" s="288"/>
      <c r="N7" s="14" t="s">
        <v>13</v>
      </c>
      <c r="O7" s="289">
        <v>40728</v>
      </c>
      <c r="P7" s="290"/>
      <c r="Q7" s="290"/>
      <c r="R7" s="291"/>
    </row>
    <row r="8" spans="1:18" ht="35.25" customHeight="1">
      <c r="A8" s="248" t="s">
        <v>122</v>
      </c>
      <c r="B8" s="249"/>
      <c r="C8" s="233">
        <v>55</v>
      </c>
      <c r="D8" s="276"/>
      <c r="E8" s="13" t="s">
        <v>696</v>
      </c>
      <c r="F8" s="14" t="s">
        <v>134</v>
      </c>
      <c r="G8" s="15"/>
      <c r="H8" s="13" t="s">
        <v>696</v>
      </c>
      <c r="I8" s="14" t="s">
        <v>15</v>
      </c>
      <c r="J8" s="15">
        <v>300</v>
      </c>
      <c r="K8" s="15" t="s">
        <v>697</v>
      </c>
      <c r="L8" s="15">
        <v>3</v>
      </c>
      <c r="M8" s="13" t="s">
        <v>698</v>
      </c>
      <c r="N8" s="14" t="s">
        <v>18</v>
      </c>
      <c r="O8" s="15"/>
      <c r="P8" s="15" t="s">
        <v>699</v>
      </c>
      <c r="Q8" s="15"/>
      <c r="R8" s="13" t="s">
        <v>20</v>
      </c>
    </row>
    <row r="9" spans="1:18" ht="18" thickBot="1">
      <c r="A9" s="248" t="s">
        <v>21</v>
      </c>
      <c r="B9" s="249"/>
      <c r="C9" s="233">
        <v>9</v>
      </c>
      <c r="D9" s="249"/>
      <c r="E9" s="13" t="s">
        <v>700</v>
      </c>
      <c r="F9" s="14" t="s">
        <v>23</v>
      </c>
      <c r="G9" s="15">
        <v>90</v>
      </c>
      <c r="H9" s="13" t="s">
        <v>701</v>
      </c>
      <c r="I9" s="17"/>
      <c r="J9" s="18"/>
      <c r="K9" s="18" t="s">
        <v>702</v>
      </c>
      <c r="L9" s="18"/>
      <c r="M9" s="19" t="s">
        <v>703</v>
      </c>
      <c r="N9" s="14"/>
      <c r="O9" s="15"/>
      <c r="P9" s="15" t="s">
        <v>704</v>
      </c>
      <c r="Q9" s="15"/>
      <c r="R9" s="13" t="s">
        <v>20</v>
      </c>
    </row>
    <row r="10" spans="1:18" ht="18" thickBot="1">
      <c r="A10" s="248" t="s">
        <v>28</v>
      </c>
      <c r="B10" s="249"/>
      <c r="C10" s="233">
        <v>300</v>
      </c>
      <c r="D10" s="249"/>
      <c r="E10" s="13" t="s">
        <v>705</v>
      </c>
      <c r="F10" s="36" t="s">
        <v>30</v>
      </c>
      <c r="G10" s="37"/>
      <c r="H10" s="38"/>
      <c r="I10" s="9" t="s">
        <v>31</v>
      </c>
      <c r="J10" s="10"/>
      <c r="K10" s="12"/>
      <c r="L10" s="12"/>
      <c r="M10" s="11"/>
      <c r="N10" s="17" t="s">
        <v>32</v>
      </c>
      <c r="O10" s="255"/>
      <c r="P10" s="270"/>
      <c r="Q10" s="274" t="s">
        <v>33</v>
      </c>
      <c r="R10" s="275"/>
    </row>
    <row r="11" spans="1:18" ht="18" thickBot="1">
      <c r="A11" s="248" t="s">
        <v>34</v>
      </c>
      <c r="B11" s="249"/>
      <c r="C11" s="233"/>
      <c r="D11" s="249"/>
      <c r="E11" s="13"/>
      <c r="F11" s="39" t="s">
        <v>125</v>
      </c>
      <c r="G11" s="40"/>
      <c r="H11" s="41" t="s">
        <v>706</v>
      </c>
      <c r="I11" s="17" t="s">
        <v>36</v>
      </c>
      <c r="J11" s="255">
        <v>1.4</v>
      </c>
      <c r="K11" s="269"/>
      <c r="L11" s="270"/>
      <c r="M11" s="18" t="s">
        <v>707</v>
      </c>
      <c r="N11" s="9" t="s">
        <v>38</v>
      </c>
      <c r="O11" s="266" t="s">
        <v>708</v>
      </c>
      <c r="P11" s="267"/>
      <c r="Q11" s="267"/>
      <c r="R11" s="268"/>
    </row>
    <row r="12" spans="1:18" ht="17.25">
      <c r="A12" s="248" t="s">
        <v>40</v>
      </c>
      <c r="B12" s="249"/>
      <c r="C12" s="233">
        <v>0.35</v>
      </c>
      <c r="D12" s="249"/>
      <c r="E12" s="13" t="s">
        <v>709</v>
      </c>
      <c r="F12" s="9" t="s">
        <v>710</v>
      </c>
      <c r="G12" s="21"/>
      <c r="H12" s="8"/>
      <c r="I12" s="9" t="s">
        <v>44</v>
      </c>
      <c r="J12" s="10"/>
      <c r="K12" s="12"/>
      <c r="L12" s="12"/>
      <c r="M12" s="11"/>
      <c r="N12" s="14" t="s">
        <v>45</v>
      </c>
      <c r="O12" s="235" t="s">
        <v>140</v>
      </c>
      <c r="P12" s="265"/>
      <c r="Q12" s="265"/>
      <c r="R12" s="236"/>
    </row>
    <row r="13" spans="1:18" ht="17.25">
      <c r="A13" s="248" t="s">
        <v>131</v>
      </c>
      <c r="B13" s="249"/>
      <c r="C13" s="15">
        <v>7.476</v>
      </c>
      <c r="D13" s="15">
        <v>3.123</v>
      </c>
      <c r="E13" s="13" t="s">
        <v>711</v>
      </c>
      <c r="F13" s="14" t="s">
        <v>42</v>
      </c>
      <c r="G13" s="15">
        <v>3.03</v>
      </c>
      <c r="H13" s="13" t="s">
        <v>711</v>
      </c>
      <c r="I13" s="14" t="s">
        <v>48</v>
      </c>
      <c r="J13" s="235" t="s">
        <v>143</v>
      </c>
      <c r="K13" s="263"/>
      <c r="L13" s="263"/>
      <c r="M13" s="264"/>
      <c r="N13" s="14" t="s">
        <v>712</v>
      </c>
      <c r="O13" s="235" t="s">
        <v>140</v>
      </c>
      <c r="P13" s="265"/>
      <c r="Q13" s="265"/>
      <c r="R13" s="236"/>
    </row>
    <row r="14" spans="1:19" ht="34.5" customHeight="1">
      <c r="A14" s="248" t="s">
        <v>50</v>
      </c>
      <c r="B14" s="249"/>
      <c r="C14" s="233" t="s">
        <v>713</v>
      </c>
      <c r="D14" s="249"/>
      <c r="E14" s="13"/>
      <c r="F14" s="14" t="s">
        <v>46</v>
      </c>
      <c r="G14" s="15">
        <v>160</v>
      </c>
      <c r="H14" s="13" t="s">
        <v>714</v>
      </c>
      <c r="I14" s="14" t="s">
        <v>715</v>
      </c>
      <c r="J14" s="235" t="s">
        <v>113</v>
      </c>
      <c r="K14" s="263"/>
      <c r="L14" s="263"/>
      <c r="M14" s="264"/>
      <c r="N14" s="14" t="s">
        <v>53</v>
      </c>
      <c r="O14" s="235" t="s">
        <v>113</v>
      </c>
      <c r="P14" s="265"/>
      <c r="Q14" s="265"/>
      <c r="R14" s="236"/>
      <c r="S14" s="1"/>
    </row>
    <row r="15" spans="1:18" ht="17.25" customHeight="1">
      <c r="A15" s="248" t="s">
        <v>54</v>
      </c>
      <c r="B15" s="249"/>
      <c r="C15" s="233">
        <v>120</v>
      </c>
      <c r="D15" s="249"/>
      <c r="E15" s="13" t="s">
        <v>33</v>
      </c>
      <c r="F15" s="14" t="s">
        <v>51</v>
      </c>
      <c r="G15" s="15" t="s">
        <v>716</v>
      </c>
      <c r="H15" s="13"/>
      <c r="I15" s="14" t="s">
        <v>57</v>
      </c>
      <c r="J15" s="235" t="s">
        <v>113</v>
      </c>
      <c r="K15" s="263"/>
      <c r="L15" s="263"/>
      <c r="M15" s="264"/>
      <c r="N15" s="14" t="s">
        <v>58</v>
      </c>
      <c r="O15" s="235" t="s">
        <v>140</v>
      </c>
      <c r="P15" s="265"/>
      <c r="Q15" s="265"/>
      <c r="R15" s="236"/>
    </row>
    <row r="16" spans="1:18" ht="18" customHeight="1" thickBot="1">
      <c r="A16" s="277" t="s">
        <v>59</v>
      </c>
      <c r="B16" s="270"/>
      <c r="C16" s="255">
        <v>1.2</v>
      </c>
      <c r="D16" s="270"/>
      <c r="E16" s="19" t="s">
        <v>717</v>
      </c>
      <c r="F16" s="14" t="s">
        <v>55</v>
      </c>
      <c r="G16" s="15">
        <v>38.9</v>
      </c>
      <c r="H16" s="13" t="s">
        <v>718</v>
      </c>
      <c r="I16" s="17" t="s">
        <v>61</v>
      </c>
      <c r="J16" s="255"/>
      <c r="K16" s="256"/>
      <c r="L16" s="256"/>
      <c r="M16" s="257"/>
      <c r="N16" s="14"/>
      <c r="O16" s="233"/>
      <c r="P16" s="258"/>
      <c r="Q16" s="258"/>
      <c r="R16" s="234"/>
    </row>
    <row r="17" spans="1:18" ht="20.25" customHeight="1" thickBot="1">
      <c r="A17" s="253" t="s">
        <v>62</v>
      </c>
      <c r="B17" s="254"/>
      <c r="C17" s="6"/>
      <c r="D17" s="7"/>
      <c r="E17" s="8"/>
      <c r="F17" s="14" t="s">
        <v>126</v>
      </c>
      <c r="G17" s="32" t="s">
        <v>113</v>
      </c>
      <c r="H17" s="13"/>
      <c r="I17" s="9" t="s">
        <v>64</v>
      </c>
      <c r="J17" s="266" t="s">
        <v>719</v>
      </c>
      <c r="K17" s="268"/>
      <c r="L17" s="253" t="s">
        <v>66</v>
      </c>
      <c r="M17" s="259"/>
      <c r="N17" s="31"/>
      <c r="O17" s="260"/>
      <c r="P17" s="261"/>
      <c r="Q17" s="261"/>
      <c r="R17" s="262"/>
    </row>
    <row r="18" spans="1:18" ht="17.25">
      <c r="A18" s="248" t="s">
        <v>720</v>
      </c>
      <c r="B18" s="249"/>
      <c r="C18" s="233">
        <v>22</v>
      </c>
      <c r="D18" s="249"/>
      <c r="E18" s="13" t="s">
        <v>721</v>
      </c>
      <c r="F18" s="14" t="s">
        <v>63</v>
      </c>
      <c r="G18" s="32" t="s">
        <v>113</v>
      </c>
      <c r="H18" s="13"/>
      <c r="I18" s="14" t="s">
        <v>127</v>
      </c>
      <c r="J18" s="235" t="s">
        <v>113</v>
      </c>
      <c r="K18" s="236"/>
      <c r="L18" s="250" t="s">
        <v>71</v>
      </c>
      <c r="M18" s="251"/>
      <c r="N18" s="251"/>
      <c r="O18" s="251"/>
      <c r="P18" s="251"/>
      <c r="Q18" s="251"/>
      <c r="R18" s="252"/>
    </row>
    <row r="19" spans="1:18" ht="17.25">
      <c r="A19" s="248" t="s">
        <v>72</v>
      </c>
      <c r="B19" s="249"/>
      <c r="C19" s="233">
        <v>18</v>
      </c>
      <c r="D19" s="249"/>
      <c r="E19" s="13" t="s">
        <v>722</v>
      </c>
      <c r="F19" s="14" t="s">
        <v>69</v>
      </c>
      <c r="G19" s="15">
        <v>0.905</v>
      </c>
      <c r="H19" s="13"/>
      <c r="I19" s="14" t="s">
        <v>70</v>
      </c>
      <c r="J19" s="235" t="s">
        <v>113</v>
      </c>
      <c r="K19" s="236"/>
      <c r="L19" s="237"/>
      <c r="M19" s="238"/>
      <c r="N19" s="238"/>
      <c r="O19" s="238"/>
      <c r="P19" s="238"/>
      <c r="Q19" s="238"/>
      <c r="R19" s="239"/>
    </row>
    <row r="20" spans="1:18" ht="18" thickBot="1">
      <c r="A20" s="248" t="s">
        <v>76</v>
      </c>
      <c r="B20" s="249"/>
      <c r="C20" s="233">
        <v>27</v>
      </c>
      <c r="D20" s="249"/>
      <c r="E20" s="13"/>
      <c r="F20" s="33" t="s">
        <v>124</v>
      </c>
      <c r="G20" s="34">
        <v>1510</v>
      </c>
      <c r="H20" s="35" t="s">
        <v>723</v>
      </c>
      <c r="I20" s="14" t="s">
        <v>75</v>
      </c>
      <c r="J20" s="235" t="s">
        <v>140</v>
      </c>
      <c r="K20" s="236"/>
      <c r="L20" s="240"/>
      <c r="M20" s="241"/>
      <c r="N20" s="241"/>
      <c r="O20" s="241"/>
      <c r="P20" s="241"/>
      <c r="Q20" s="241"/>
      <c r="R20" s="242"/>
    </row>
    <row r="21" spans="1:18" ht="17.25" customHeight="1">
      <c r="A21" s="248" t="s">
        <v>79</v>
      </c>
      <c r="B21" s="249"/>
      <c r="C21" s="233"/>
      <c r="D21" s="249"/>
      <c r="E21" s="13"/>
      <c r="F21" s="9" t="s">
        <v>77</v>
      </c>
      <c r="G21" s="21"/>
      <c r="H21" s="8"/>
      <c r="I21" s="14" t="s">
        <v>78</v>
      </c>
      <c r="J21" s="235" t="s">
        <v>140</v>
      </c>
      <c r="K21" s="236"/>
      <c r="L21" s="240"/>
      <c r="M21" s="241"/>
      <c r="N21" s="241"/>
      <c r="O21" s="241"/>
      <c r="P21" s="241"/>
      <c r="Q21" s="241"/>
      <c r="R21" s="242"/>
    </row>
    <row r="22" spans="1:18" ht="17.25" customHeight="1">
      <c r="A22" s="248" t="s">
        <v>81</v>
      </c>
      <c r="B22" s="249"/>
      <c r="C22" s="233">
        <v>0</v>
      </c>
      <c r="D22" s="249"/>
      <c r="E22" s="13" t="s">
        <v>724</v>
      </c>
      <c r="F22" s="14" t="s">
        <v>51</v>
      </c>
      <c r="G22" s="233" t="s">
        <v>725</v>
      </c>
      <c r="H22" s="234"/>
      <c r="I22" s="14" t="s">
        <v>80</v>
      </c>
      <c r="J22" s="235" t="s">
        <v>113</v>
      </c>
      <c r="K22" s="236"/>
      <c r="L22" s="240"/>
      <c r="M22" s="241"/>
      <c r="N22" s="241"/>
      <c r="O22" s="241"/>
      <c r="P22" s="241"/>
      <c r="Q22" s="241"/>
      <c r="R22" s="242"/>
    </row>
    <row r="23" spans="1:18" ht="17.25">
      <c r="A23" s="248" t="s">
        <v>84</v>
      </c>
      <c r="B23" s="249"/>
      <c r="C23" s="233">
        <v>7</v>
      </c>
      <c r="D23" s="249"/>
      <c r="E23" s="13" t="s">
        <v>724</v>
      </c>
      <c r="F23" s="3" t="s">
        <v>123</v>
      </c>
      <c r="G23" s="3">
        <v>2</v>
      </c>
      <c r="H23" s="3" t="s">
        <v>721</v>
      </c>
      <c r="I23" s="14" t="s">
        <v>83</v>
      </c>
      <c r="J23" s="235" t="s">
        <v>113</v>
      </c>
      <c r="K23" s="236"/>
      <c r="L23" s="240"/>
      <c r="M23" s="241"/>
      <c r="N23" s="241"/>
      <c r="O23" s="241"/>
      <c r="P23" s="241"/>
      <c r="Q23" s="241"/>
      <c r="R23" s="242"/>
    </row>
    <row r="24" spans="1:18" ht="17.25">
      <c r="A24" s="248" t="s">
        <v>88</v>
      </c>
      <c r="B24" s="249"/>
      <c r="C24" s="233"/>
      <c r="D24" s="249"/>
      <c r="E24" s="13"/>
      <c r="F24" s="14" t="s">
        <v>72</v>
      </c>
      <c r="G24" s="15">
        <v>1.5</v>
      </c>
      <c r="H24" s="13" t="s">
        <v>722</v>
      </c>
      <c r="I24" s="14" t="s">
        <v>87</v>
      </c>
      <c r="J24" s="235" t="s">
        <v>113</v>
      </c>
      <c r="K24" s="236"/>
      <c r="L24" s="240"/>
      <c r="M24" s="241"/>
      <c r="N24" s="241"/>
      <c r="O24" s="241"/>
      <c r="P24" s="241"/>
      <c r="Q24" s="241"/>
      <c r="R24" s="242"/>
    </row>
    <row r="25" spans="1:18" ht="17.25">
      <c r="A25" s="248" t="s">
        <v>726</v>
      </c>
      <c r="B25" s="249"/>
      <c r="C25" s="233">
        <v>1.1</v>
      </c>
      <c r="D25" s="249"/>
      <c r="E25" s="13"/>
      <c r="F25" s="14" t="s">
        <v>86</v>
      </c>
      <c r="G25" s="15"/>
      <c r="H25" s="13"/>
      <c r="I25" s="14" t="s">
        <v>727</v>
      </c>
      <c r="J25" s="235" t="s">
        <v>113</v>
      </c>
      <c r="K25" s="236"/>
      <c r="L25" s="240"/>
      <c r="M25" s="241"/>
      <c r="N25" s="241"/>
      <c r="O25" s="241"/>
      <c r="P25" s="241"/>
      <c r="Q25" s="241"/>
      <c r="R25" s="242"/>
    </row>
    <row r="26" spans="1:18" ht="17.25" customHeight="1">
      <c r="A26" s="248" t="s">
        <v>728</v>
      </c>
      <c r="B26" s="249"/>
      <c r="C26" s="233"/>
      <c r="D26" s="249"/>
      <c r="E26" s="13"/>
      <c r="F26" s="14" t="s">
        <v>729</v>
      </c>
      <c r="G26" s="15">
        <v>4.45</v>
      </c>
      <c r="H26" s="13" t="s">
        <v>721</v>
      </c>
      <c r="I26" s="14" t="s">
        <v>730</v>
      </c>
      <c r="J26" s="235" t="s">
        <v>113</v>
      </c>
      <c r="K26" s="236"/>
      <c r="L26" s="240"/>
      <c r="M26" s="241"/>
      <c r="N26" s="241"/>
      <c r="O26" s="241"/>
      <c r="P26" s="241"/>
      <c r="Q26" s="241"/>
      <c r="R26" s="242"/>
    </row>
    <row r="27" spans="1:18" ht="18" customHeight="1" thickBot="1">
      <c r="A27" s="246" t="s">
        <v>129</v>
      </c>
      <c r="B27" s="247"/>
      <c r="C27" s="278"/>
      <c r="D27" s="247"/>
      <c r="E27" s="13" t="s">
        <v>731</v>
      </c>
      <c r="F27" s="17" t="s">
        <v>74</v>
      </c>
      <c r="G27" s="18"/>
      <c r="H27" s="19" t="s">
        <v>731</v>
      </c>
      <c r="I27" s="14" t="s">
        <v>732</v>
      </c>
      <c r="J27" s="235" t="s">
        <v>140</v>
      </c>
      <c r="K27" s="236"/>
      <c r="L27" s="240"/>
      <c r="M27" s="241"/>
      <c r="N27" s="241"/>
      <c r="O27" s="241"/>
      <c r="P27" s="241"/>
      <c r="Q27" s="241"/>
      <c r="R27" s="242"/>
    </row>
    <row r="28" spans="1:18" ht="18" customHeight="1" thickBot="1">
      <c r="A28" s="246" t="s">
        <v>130</v>
      </c>
      <c r="B28" s="247"/>
      <c r="C28" s="294">
        <v>17</v>
      </c>
      <c r="D28" s="295"/>
      <c r="E28" s="3" t="s">
        <v>731</v>
      </c>
      <c r="F28" s="9" t="s">
        <v>95</v>
      </c>
      <c r="G28" s="21"/>
      <c r="H28" s="8"/>
      <c r="I28" s="14" t="s">
        <v>121</v>
      </c>
      <c r="J28" s="235" t="s">
        <v>113</v>
      </c>
      <c r="K28" s="236"/>
      <c r="L28" s="240"/>
      <c r="M28" s="241"/>
      <c r="N28" s="241"/>
      <c r="O28" s="241"/>
      <c r="P28" s="241"/>
      <c r="Q28" s="241"/>
      <c r="R28" s="242"/>
    </row>
    <row r="29" spans="1:18" ht="18" customHeight="1" thickBot="1">
      <c r="A29" s="24" t="s">
        <v>96</v>
      </c>
      <c r="B29" s="25" t="s">
        <v>51</v>
      </c>
      <c r="C29" s="25" t="s">
        <v>97</v>
      </c>
      <c r="D29" s="292" t="s">
        <v>98</v>
      </c>
      <c r="E29" s="293"/>
      <c r="F29" s="14" t="s">
        <v>51</v>
      </c>
      <c r="G29" s="233" t="s">
        <v>733</v>
      </c>
      <c r="H29" s="234"/>
      <c r="I29" s="14" t="s">
        <v>128</v>
      </c>
      <c r="J29" s="235" t="s">
        <v>113</v>
      </c>
      <c r="K29" s="236"/>
      <c r="L29" s="240"/>
      <c r="M29" s="241"/>
      <c r="N29" s="241"/>
      <c r="O29" s="241"/>
      <c r="P29" s="241"/>
      <c r="Q29" s="241"/>
      <c r="R29" s="242"/>
    </row>
    <row r="30" spans="1:18" ht="17.25">
      <c r="A30" s="26"/>
      <c r="B30" s="21"/>
      <c r="C30" s="21"/>
      <c r="D30" s="10"/>
      <c r="E30" s="11"/>
      <c r="F30" s="3" t="s">
        <v>123</v>
      </c>
      <c r="G30" s="3">
        <v>1.9</v>
      </c>
      <c r="H30" s="3" t="s">
        <v>734</v>
      </c>
      <c r="I30" s="14"/>
      <c r="J30" s="233"/>
      <c r="K30" s="234"/>
      <c r="L30" s="240"/>
      <c r="M30" s="241"/>
      <c r="N30" s="241"/>
      <c r="O30" s="241"/>
      <c r="P30" s="241"/>
      <c r="Q30" s="241"/>
      <c r="R30" s="242"/>
    </row>
    <row r="31" spans="1:18" ht="17.25">
      <c r="A31" s="14"/>
      <c r="B31" s="15"/>
      <c r="C31" s="15"/>
      <c r="D31" s="1"/>
      <c r="E31" s="22"/>
      <c r="F31" s="14" t="s">
        <v>72</v>
      </c>
      <c r="G31" s="15">
        <v>1.1</v>
      </c>
      <c r="H31" s="13" t="s">
        <v>735</v>
      </c>
      <c r="I31" s="14" t="s">
        <v>61</v>
      </c>
      <c r="J31" s="233"/>
      <c r="K31" s="234"/>
      <c r="L31" s="240"/>
      <c r="M31" s="241"/>
      <c r="N31" s="241"/>
      <c r="O31" s="241"/>
      <c r="P31" s="241"/>
      <c r="Q31" s="241"/>
      <c r="R31" s="242"/>
    </row>
    <row r="32" spans="1:18" ht="17.25">
      <c r="A32" s="14"/>
      <c r="B32" s="15"/>
      <c r="C32" s="1"/>
      <c r="D32" s="16"/>
      <c r="E32" s="22"/>
      <c r="F32" s="14" t="s">
        <v>86</v>
      </c>
      <c r="G32" s="15"/>
      <c r="H32" s="13"/>
      <c r="I32" s="14"/>
      <c r="J32" s="233"/>
      <c r="K32" s="234"/>
      <c r="L32" s="240"/>
      <c r="M32" s="241"/>
      <c r="N32" s="241"/>
      <c r="O32" s="241"/>
      <c r="P32" s="241"/>
      <c r="Q32" s="241"/>
      <c r="R32" s="242"/>
    </row>
    <row r="33" spans="1:18" ht="17.25">
      <c r="A33" s="14"/>
      <c r="B33" s="15"/>
      <c r="C33" s="15"/>
      <c r="D33" s="16"/>
      <c r="E33" s="22"/>
      <c r="F33" s="14" t="s">
        <v>736</v>
      </c>
      <c r="G33" s="15">
        <v>5.15</v>
      </c>
      <c r="H33" s="13" t="s">
        <v>734</v>
      </c>
      <c r="I33" s="14"/>
      <c r="J33" s="233"/>
      <c r="K33" s="234"/>
      <c r="L33" s="240"/>
      <c r="M33" s="241"/>
      <c r="N33" s="241"/>
      <c r="O33" s="241"/>
      <c r="P33" s="241"/>
      <c r="Q33" s="241"/>
      <c r="R33" s="242"/>
    </row>
    <row r="34" spans="1:18" ht="18" thickBot="1">
      <c r="A34" s="17"/>
      <c r="B34" s="18"/>
      <c r="C34" s="18"/>
      <c r="D34" s="20"/>
      <c r="E34" s="23"/>
      <c r="F34" s="17" t="s">
        <v>74</v>
      </c>
      <c r="G34" s="18"/>
      <c r="H34" s="19" t="s">
        <v>737</v>
      </c>
      <c r="I34" s="17" t="s">
        <v>100</v>
      </c>
      <c r="J34" s="18"/>
      <c r="K34" s="19" t="s">
        <v>737</v>
      </c>
      <c r="L34" s="243"/>
      <c r="M34" s="244"/>
      <c r="N34" s="244"/>
      <c r="O34" s="244"/>
      <c r="P34" s="244"/>
      <c r="Q34" s="244"/>
      <c r="R34" s="245"/>
    </row>
    <row r="36" ht="15" customHeight="1"/>
    <row r="38" spans="7:18" ht="17.25">
      <c r="G38" s="1"/>
      <c r="M38" s="27"/>
      <c r="N38" s="27"/>
      <c r="O38" s="1"/>
      <c r="P38" s="1"/>
      <c r="Q38" s="1"/>
      <c r="R38" s="1"/>
    </row>
  </sheetData>
  <sheetProtection/>
  <mergeCells count="91">
    <mergeCell ref="J30:K30"/>
    <mergeCell ref="J31:K31"/>
    <mergeCell ref="J32:K32"/>
    <mergeCell ref="J33:K33"/>
    <mergeCell ref="A28:B28"/>
    <mergeCell ref="C28:D28"/>
    <mergeCell ref="J28:K28"/>
    <mergeCell ref="D29:E29"/>
    <mergeCell ref="G29:H29"/>
    <mergeCell ref="J29:K29"/>
    <mergeCell ref="A26:B26"/>
    <mergeCell ref="C26:D26"/>
    <mergeCell ref="J26:K26"/>
    <mergeCell ref="A27:B27"/>
    <mergeCell ref="C27:D27"/>
    <mergeCell ref="J27:K27"/>
    <mergeCell ref="A24:B24"/>
    <mergeCell ref="C24:D24"/>
    <mergeCell ref="J24:K24"/>
    <mergeCell ref="A25:B25"/>
    <mergeCell ref="C25:D25"/>
    <mergeCell ref="J25:K25"/>
    <mergeCell ref="A22:B22"/>
    <mergeCell ref="C22:D22"/>
    <mergeCell ref="G22:H22"/>
    <mergeCell ref="J22:K22"/>
    <mergeCell ref="A23:B23"/>
    <mergeCell ref="C23:D23"/>
    <mergeCell ref="J23:K23"/>
    <mergeCell ref="A19:B19"/>
    <mergeCell ref="C19:D19"/>
    <mergeCell ref="J19:K19"/>
    <mergeCell ref="L19:R34"/>
    <mergeCell ref="A20:B20"/>
    <mergeCell ref="C20:D20"/>
    <mergeCell ref="J20:K20"/>
    <mergeCell ref="A21:B21"/>
    <mergeCell ref="C21:D21"/>
    <mergeCell ref="J21:K21"/>
    <mergeCell ref="A17:B17"/>
    <mergeCell ref="J17:K17"/>
    <mergeCell ref="L17:M17"/>
    <mergeCell ref="O17:R17"/>
    <mergeCell ref="A18:B18"/>
    <mergeCell ref="C18:D18"/>
    <mergeCell ref="J18:K18"/>
    <mergeCell ref="L18:R18"/>
    <mergeCell ref="A15:B15"/>
    <mergeCell ref="C15:D15"/>
    <mergeCell ref="J15:M15"/>
    <mergeCell ref="O15:R15"/>
    <mergeCell ref="A16:B16"/>
    <mergeCell ref="C16:D16"/>
    <mergeCell ref="J16:M16"/>
    <mergeCell ref="O16:R16"/>
    <mergeCell ref="A13:B13"/>
    <mergeCell ref="J13:M13"/>
    <mergeCell ref="O13:R13"/>
    <mergeCell ref="A14:B14"/>
    <mergeCell ref="C14:D14"/>
    <mergeCell ref="J14:M14"/>
    <mergeCell ref="O14:R14"/>
    <mergeCell ref="A11:B11"/>
    <mergeCell ref="C11:D11"/>
    <mergeCell ref="J11:L11"/>
    <mergeCell ref="O11:R11"/>
    <mergeCell ref="A12:B12"/>
    <mergeCell ref="C12:D12"/>
    <mergeCell ref="O12:R12"/>
    <mergeCell ref="O7:R7"/>
    <mergeCell ref="A8:B8"/>
    <mergeCell ref="C8:D8"/>
    <mergeCell ref="A9:B9"/>
    <mergeCell ref="C9:D9"/>
    <mergeCell ref="A10:B10"/>
    <mergeCell ref="C10:D10"/>
    <mergeCell ref="O10:P10"/>
    <mergeCell ref="Q10:R10"/>
    <mergeCell ref="A6:B6"/>
    <mergeCell ref="G6:H6"/>
    <mergeCell ref="A7:B7"/>
    <mergeCell ref="C7:D7"/>
    <mergeCell ref="G7:H7"/>
    <mergeCell ref="J7:M7"/>
    <mergeCell ref="A1:R2"/>
    <mergeCell ref="B3:H3"/>
    <mergeCell ref="I3:R3"/>
    <mergeCell ref="B4:H4"/>
    <mergeCell ref="J4:R4"/>
    <mergeCell ref="A5:B5"/>
    <mergeCell ref="C5:R5"/>
  </mergeCells>
  <dataValidations count="3">
    <dataValidation type="list" allowBlank="1" showInputMessage="1" showErrorMessage="1" sqref="J13:M13">
      <formula1>question4</formula1>
    </dataValidation>
    <dataValidation type="list" allowBlank="1" showInputMessage="1" showErrorMessage="1" sqref="G17:G18 O12:R15 J18:J29 J14:M15">
      <formula1>question1</formula1>
    </dataValidation>
    <dataValidation type="list" allowBlank="1" showInputMessage="1" showErrorMessage="1" sqref="O17:R17">
      <formula1>question3</formula1>
    </dataValidation>
  </dataValidations>
  <printOptions/>
  <pageMargins left="0.3937007874015748" right="0.3937007874015748" top="0.5905511811023623" bottom="0.5905511811023623" header="0.5118110236220472" footer="0.5118110236220472"/>
  <pageSetup orientation="landscape" paperSize="12" r:id="rId1"/>
</worksheet>
</file>

<file path=xl/worksheets/sheet6.xml><?xml version="1.0" encoding="utf-8"?>
<worksheet xmlns="http://schemas.openxmlformats.org/spreadsheetml/2006/main" xmlns:r="http://schemas.openxmlformats.org/officeDocument/2006/relationships">
  <dimension ref="A1:S38"/>
  <sheetViews>
    <sheetView zoomScale="80" zoomScaleNormal="80" zoomScalePageLayoutView="0" workbookViewId="0" topLeftCell="A1">
      <selection activeCell="S8" sqref="S8"/>
    </sheetView>
  </sheetViews>
  <sheetFormatPr defaultColWidth="24.875" defaultRowHeight="13.5"/>
  <cols>
    <col min="1" max="1" width="13.375" style="3" customWidth="1"/>
    <col min="2" max="2" width="13.25390625" style="3" bestFit="1" customWidth="1"/>
    <col min="3" max="3" width="12.00390625" style="3" bestFit="1" customWidth="1"/>
    <col min="4" max="4" width="9.125" style="3" bestFit="1" customWidth="1"/>
    <col min="5" max="5" width="6.625" style="3" bestFit="1" customWidth="1"/>
    <col min="6" max="6" width="21.00390625" style="3" bestFit="1" customWidth="1"/>
    <col min="7" max="7" width="10.125" style="3" customWidth="1"/>
    <col min="8" max="8" width="6.625" style="3" customWidth="1"/>
    <col min="9" max="9" width="14.375" style="3" bestFit="1" customWidth="1"/>
    <col min="10" max="10" width="6.625" style="3" bestFit="1" customWidth="1"/>
    <col min="11" max="11" width="5.50390625" style="3" customWidth="1"/>
    <col min="12" max="12" width="5.50390625" style="3" bestFit="1" customWidth="1"/>
    <col min="13" max="13" width="5.625" style="3" customWidth="1"/>
    <col min="14" max="14" width="18.375" style="3" bestFit="1" customWidth="1"/>
    <col min="15" max="15" width="6.75390625" style="3" customWidth="1"/>
    <col min="16" max="16" width="6.00390625" style="3" bestFit="1" customWidth="1"/>
    <col min="17" max="17" width="7.00390625" style="3" customWidth="1"/>
    <col min="18" max="18" width="4.25390625" style="3" bestFit="1" customWidth="1"/>
    <col min="19" max="16384" width="24.875" style="3" customWidth="1"/>
  </cols>
  <sheetData>
    <row r="1" spans="1:18" s="1" customFormat="1" ht="17.25">
      <c r="A1" s="241" t="s">
        <v>132</v>
      </c>
      <c r="B1" s="241"/>
      <c r="C1" s="241"/>
      <c r="D1" s="241"/>
      <c r="E1" s="241"/>
      <c r="F1" s="241"/>
      <c r="G1" s="241"/>
      <c r="H1" s="241"/>
      <c r="I1" s="241"/>
      <c r="J1" s="241"/>
      <c r="K1" s="241"/>
      <c r="L1" s="241"/>
      <c r="M1" s="241"/>
      <c r="N1" s="241"/>
      <c r="O1" s="241"/>
      <c r="P1" s="241"/>
      <c r="Q1" s="241"/>
      <c r="R1" s="241"/>
    </row>
    <row r="2" spans="1:18" s="1" customFormat="1" ht="18" thickBot="1">
      <c r="A2" s="244"/>
      <c r="B2" s="244"/>
      <c r="C2" s="244"/>
      <c r="D2" s="244"/>
      <c r="E2" s="244"/>
      <c r="F2" s="244"/>
      <c r="G2" s="244"/>
      <c r="H2" s="244"/>
      <c r="I2" s="244"/>
      <c r="J2" s="244"/>
      <c r="K2" s="244"/>
      <c r="L2" s="244"/>
      <c r="M2" s="244"/>
      <c r="N2" s="244"/>
      <c r="O2" s="244"/>
      <c r="P2" s="244"/>
      <c r="Q2" s="244"/>
      <c r="R2" s="244"/>
    </row>
    <row r="3" spans="1:18" ht="19.5" thickBot="1">
      <c r="A3" s="2" t="s">
        <v>0</v>
      </c>
      <c r="B3" s="271" t="s">
        <v>587</v>
      </c>
      <c r="C3" s="272"/>
      <c r="D3" s="272"/>
      <c r="E3" s="272"/>
      <c r="F3" s="272"/>
      <c r="G3" s="272"/>
      <c r="H3" s="273"/>
      <c r="I3" s="279" t="s">
        <v>1</v>
      </c>
      <c r="J3" s="280"/>
      <c r="K3" s="280"/>
      <c r="L3" s="280"/>
      <c r="M3" s="280"/>
      <c r="N3" s="280"/>
      <c r="O3" s="280"/>
      <c r="P3" s="280"/>
      <c r="Q3" s="280"/>
      <c r="R3" s="281"/>
    </row>
    <row r="4" spans="1:18" ht="19.5" thickBot="1">
      <c r="A4" s="4" t="s">
        <v>2</v>
      </c>
      <c r="B4" s="282" t="s">
        <v>109</v>
      </c>
      <c r="C4" s="283"/>
      <c r="D4" s="283"/>
      <c r="E4" s="283"/>
      <c r="F4" s="283"/>
      <c r="G4" s="283"/>
      <c r="H4" s="284"/>
      <c r="I4" s="5" t="s">
        <v>3</v>
      </c>
      <c r="J4" s="244" t="s">
        <v>588</v>
      </c>
      <c r="K4" s="244"/>
      <c r="L4" s="244"/>
      <c r="M4" s="244"/>
      <c r="N4" s="244"/>
      <c r="O4" s="244"/>
      <c r="P4" s="244"/>
      <c r="Q4" s="244"/>
      <c r="R4" s="245"/>
    </row>
    <row r="5" spans="1:18" ht="19.5" thickBot="1">
      <c r="A5" s="271" t="s">
        <v>4</v>
      </c>
      <c r="B5" s="273"/>
      <c r="C5" s="271" t="s">
        <v>589</v>
      </c>
      <c r="D5" s="272"/>
      <c r="E5" s="272"/>
      <c r="F5" s="272"/>
      <c r="G5" s="272"/>
      <c r="H5" s="272"/>
      <c r="I5" s="272"/>
      <c r="J5" s="272"/>
      <c r="K5" s="272"/>
      <c r="L5" s="272"/>
      <c r="M5" s="272"/>
      <c r="N5" s="272"/>
      <c r="O5" s="272"/>
      <c r="P5" s="272"/>
      <c r="Q5" s="272"/>
      <c r="R5" s="273"/>
    </row>
    <row r="6" spans="1:18" ht="17.25">
      <c r="A6" s="253" t="s">
        <v>5</v>
      </c>
      <c r="B6" s="254"/>
      <c r="C6" s="6"/>
      <c r="D6" s="7"/>
      <c r="E6" s="8"/>
      <c r="F6" s="9" t="s">
        <v>6</v>
      </c>
      <c r="G6" s="266"/>
      <c r="H6" s="268"/>
      <c r="I6" s="9" t="s">
        <v>7</v>
      </c>
      <c r="J6" s="10"/>
      <c r="K6" s="12"/>
      <c r="L6" s="12"/>
      <c r="M6" s="11"/>
      <c r="N6" s="9" t="s">
        <v>8</v>
      </c>
      <c r="O6" s="10"/>
      <c r="P6" s="12"/>
      <c r="Q6" s="12"/>
      <c r="R6" s="11"/>
    </row>
    <row r="7" spans="1:18" ht="17.25">
      <c r="A7" s="248" t="s">
        <v>9</v>
      </c>
      <c r="B7" s="249"/>
      <c r="C7" s="233">
        <v>34</v>
      </c>
      <c r="D7" s="249"/>
      <c r="E7" s="13" t="s">
        <v>10</v>
      </c>
      <c r="F7" s="14" t="s">
        <v>11</v>
      </c>
      <c r="G7" s="285" t="s">
        <v>590</v>
      </c>
      <c r="H7" s="286"/>
      <c r="I7" s="14" t="s">
        <v>12</v>
      </c>
      <c r="J7" s="233" t="s">
        <v>159</v>
      </c>
      <c r="K7" s="287"/>
      <c r="L7" s="287"/>
      <c r="M7" s="288"/>
      <c r="N7" s="14" t="s">
        <v>13</v>
      </c>
      <c r="O7" s="289">
        <v>40720</v>
      </c>
      <c r="P7" s="290"/>
      <c r="Q7" s="290"/>
      <c r="R7" s="291"/>
    </row>
    <row r="8" spans="1:18" ht="35.25" customHeight="1">
      <c r="A8" s="248" t="s">
        <v>122</v>
      </c>
      <c r="B8" s="249"/>
      <c r="C8" s="233">
        <v>50</v>
      </c>
      <c r="D8" s="276"/>
      <c r="E8" s="13" t="s">
        <v>10</v>
      </c>
      <c r="F8" s="14" t="s">
        <v>134</v>
      </c>
      <c r="G8" s="15">
        <v>2.5</v>
      </c>
      <c r="H8" s="13" t="s">
        <v>10</v>
      </c>
      <c r="I8" s="14" t="s">
        <v>15</v>
      </c>
      <c r="J8" s="15">
        <v>300</v>
      </c>
      <c r="K8" s="15" t="s">
        <v>16</v>
      </c>
      <c r="L8" s="15">
        <v>5</v>
      </c>
      <c r="M8" s="13" t="s">
        <v>17</v>
      </c>
      <c r="N8" s="14" t="s">
        <v>18</v>
      </c>
      <c r="O8" s="15"/>
      <c r="P8" s="15" t="s">
        <v>19</v>
      </c>
      <c r="Q8" s="15"/>
      <c r="R8" s="13" t="s">
        <v>20</v>
      </c>
    </row>
    <row r="9" spans="1:18" ht="18" thickBot="1">
      <c r="A9" s="248" t="s">
        <v>21</v>
      </c>
      <c r="B9" s="249"/>
      <c r="C9" s="233">
        <v>8.3</v>
      </c>
      <c r="D9" s="249"/>
      <c r="E9" s="13" t="s">
        <v>22</v>
      </c>
      <c r="F9" s="14" t="s">
        <v>23</v>
      </c>
      <c r="G9" s="15">
        <v>90</v>
      </c>
      <c r="H9" s="13" t="s">
        <v>24</v>
      </c>
      <c r="I9" s="17"/>
      <c r="J9" s="18"/>
      <c r="K9" s="18" t="s">
        <v>16</v>
      </c>
      <c r="L9" s="18"/>
      <c r="M9" s="19" t="s">
        <v>17</v>
      </c>
      <c r="N9" s="14"/>
      <c r="O9" s="15"/>
      <c r="P9" s="15" t="s">
        <v>19</v>
      </c>
      <c r="Q9" s="15"/>
      <c r="R9" s="13" t="s">
        <v>20</v>
      </c>
    </row>
    <row r="10" spans="1:18" ht="18" thickBot="1">
      <c r="A10" s="248" t="s">
        <v>28</v>
      </c>
      <c r="B10" s="249"/>
      <c r="C10" s="233">
        <v>428</v>
      </c>
      <c r="D10" s="249"/>
      <c r="E10" s="13" t="s">
        <v>29</v>
      </c>
      <c r="F10" s="36" t="s">
        <v>30</v>
      </c>
      <c r="G10" s="37" t="s">
        <v>102</v>
      </c>
      <c r="H10" s="38"/>
      <c r="I10" s="9" t="s">
        <v>31</v>
      </c>
      <c r="J10" s="10"/>
      <c r="K10" s="12"/>
      <c r="L10" s="12"/>
      <c r="M10" s="11"/>
      <c r="N10" s="17" t="s">
        <v>32</v>
      </c>
      <c r="O10" s="255">
        <v>0</v>
      </c>
      <c r="P10" s="270"/>
      <c r="Q10" s="274" t="s">
        <v>33</v>
      </c>
      <c r="R10" s="275"/>
    </row>
    <row r="11" spans="1:18" ht="18" thickBot="1">
      <c r="A11" s="248" t="s">
        <v>34</v>
      </c>
      <c r="B11" s="249"/>
      <c r="C11" s="233"/>
      <c r="D11" s="249"/>
      <c r="E11" s="13"/>
      <c r="F11" s="39" t="s">
        <v>125</v>
      </c>
      <c r="G11" s="40">
        <v>5</v>
      </c>
      <c r="H11" s="41" t="s">
        <v>10</v>
      </c>
      <c r="I11" s="17" t="s">
        <v>36</v>
      </c>
      <c r="J11" s="255">
        <v>1.2</v>
      </c>
      <c r="K11" s="269"/>
      <c r="L11" s="270"/>
      <c r="M11" s="18" t="s">
        <v>37</v>
      </c>
      <c r="N11" s="9" t="s">
        <v>38</v>
      </c>
      <c r="O11" s="266" t="s">
        <v>39</v>
      </c>
      <c r="P11" s="267"/>
      <c r="Q11" s="267"/>
      <c r="R11" s="268"/>
    </row>
    <row r="12" spans="1:18" ht="17.25">
      <c r="A12" s="248" t="s">
        <v>40</v>
      </c>
      <c r="B12" s="249"/>
      <c r="C12" s="233">
        <v>0.72</v>
      </c>
      <c r="D12" s="249"/>
      <c r="E12" s="13" t="s">
        <v>41</v>
      </c>
      <c r="F12" s="9" t="s">
        <v>35</v>
      </c>
      <c r="G12" s="21"/>
      <c r="H12" s="8"/>
      <c r="I12" s="9" t="s">
        <v>44</v>
      </c>
      <c r="J12" s="10"/>
      <c r="K12" s="12"/>
      <c r="L12" s="12"/>
      <c r="M12" s="11"/>
      <c r="N12" s="14" t="s">
        <v>45</v>
      </c>
      <c r="O12" s="235" t="s">
        <v>111</v>
      </c>
      <c r="P12" s="265"/>
      <c r="Q12" s="265"/>
      <c r="R12" s="236"/>
    </row>
    <row r="13" spans="1:18" ht="17.25">
      <c r="A13" s="248" t="s">
        <v>131</v>
      </c>
      <c r="B13" s="249"/>
      <c r="C13" s="15">
        <v>6.6</v>
      </c>
      <c r="D13" s="15">
        <v>2.3</v>
      </c>
      <c r="E13" s="13" t="s">
        <v>43</v>
      </c>
      <c r="F13" s="14" t="s">
        <v>42</v>
      </c>
      <c r="G13" s="15">
        <v>1.43</v>
      </c>
      <c r="H13" s="13" t="s">
        <v>43</v>
      </c>
      <c r="I13" s="14" t="s">
        <v>48</v>
      </c>
      <c r="J13" s="235" t="s">
        <v>115</v>
      </c>
      <c r="K13" s="263"/>
      <c r="L13" s="263"/>
      <c r="M13" s="264"/>
      <c r="N13" s="14" t="s">
        <v>49</v>
      </c>
      <c r="O13" s="235" t="s">
        <v>113</v>
      </c>
      <c r="P13" s="265"/>
      <c r="Q13" s="265"/>
      <c r="R13" s="236"/>
    </row>
    <row r="14" spans="1:19" ht="34.5" customHeight="1">
      <c r="A14" s="248" t="s">
        <v>50</v>
      </c>
      <c r="B14" s="249"/>
      <c r="C14" s="233" t="s">
        <v>147</v>
      </c>
      <c r="D14" s="249"/>
      <c r="E14" s="13"/>
      <c r="F14" s="14" t="s">
        <v>46</v>
      </c>
      <c r="G14" s="15">
        <v>150</v>
      </c>
      <c r="H14" s="13" t="s">
        <v>24</v>
      </c>
      <c r="I14" s="14" t="s">
        <v>52</v>
      </c>
      <c r="J14" s="235" t="s">
        <v>113</v>
      </c>
      <c r="K14" s="263"/>
      <c r="L14" s="263"/>
      <c r="M14" s="264"/>
      <c r="N14" s="14" t="s">
        <v>53</v>
      </c>
      <c r="O14" s="235" t="s">
        <v>113</v>
      </c>
      <c r="P14" s="265"/>
      <c r="Q14" s="265"/>
      <c r="R14" s="236"/>
      <c r="S14" s="1"/>
    </row>
    <row r="15" spans="1:18" ht="17.25" customHeight="1">
      <c r="A15" s="248" t="s">
        <v>54</v>
      </c>
      <c r="B15" s="249"/>
      <c r="C15" s="233">
        <v>300</v>
      </c>
      <c r="D15" s="249"/>
      <c r="E15" s="13" t="s">
        <v>33</v>
      </c>
      <c r="F15" s="14" t="s">
        <v>51</v>
      </c>
      <c r="G15" s="15" t="s">
        <v>532</v>
      </c>
      <c r="H15" s="13"/>
      <c r="I15" s="14" t="s">
        <v>57</v>
      </c>
      <c r="J15" s="235" t="s">
        <v>113</v>
      </c>
      <c r="K15" s="263"/>
      <c r="L15" s="263"/>
      <c r="M15" s="264"/>
      <c r="N15" s="14" t="s">
        <v>58</v>
      </c>
      <c r="O15" s="235" t="s">
        <v>113</v>
      </c>
      <c r="P15" s="265"/>
      <c r="Q15" s="265"/>
      <c r="R15" s="236"/>
    </row>
    <row r="16" spans="1:18" ht="18" customHeight="1" thickBot="1">
      <c r="A16" s="277" t="s">
        <v>59</v>
      </c>
      <c r="B16" s="270"/>
      <c r="C16" s="255">
        <v>2</v>
      </c>
      <c r="D16" s="270"/>
      <c r="E16" s="19" t="s">
        <v>10</v>
      </c>
      <c r="F16" s="14" t="s">
        <v>55</v>
      </c>
      <c r="G16" s="15">
        <v>30.54</v>
      </c>
      <c r="H16" s="13" t="s">
        <v>56</v>
      </c>
      <c r="I16" s="17" t="s">
        <v>61</v>
      </c>
      <c r="J16" s="255"/>
      <c r="K16" s="256"/>
      <c r="L16" s="256"/>
      <c r="M16" s="257"/>
      <c r="N16" s="14"/>
      <c r="O16" s="233"/>
      <c r="P16" s="258"/>
      <c r="Q16" s="258"/>
      <c r="R16" s="234"/>
    </row>
    <row r="17" spans="1:18" ht="20.25" customHeight="1" thickBot="1">
      <c r="A17" s="253" t="s">
        <v>62</v>
      </c>
      <c r="B17" s="254"/>
      <c r="C17" s="6"/>
      <c r="D17" s="7"/>
      <c r="E17" s="8"/>
      <c r="F17" s="14" t="s">
        <v>126</v>
      </c>
      <c r="G17" s="32" t="s">
        <v>113</v>
      </c>
      <c r="H17" s="13"/>
      <c r="I17" s="9" t="s">
        <v>64</v>
      </c>
      <c r="J17" s="266" t="s">
        <v>65</v>
      </c>
      <c r="K17" s="268"/>
      <c r="L17" s="253" t="s">
        <v>66</v>
      </c>
      <c r="M17" s="259"/>
      <c r="N17" s="31"/>
      <c r="O17" s="260"/>
      <c r="P17" s="261"/>
      <c r="Q17" s="261"/>
      <c r="R17" s="262"/>
    </row>
    <row r="18" spans="1:18" ht="17.25">
      <c r="A18" s="248" t="s">
        <v>67</v>
      </c>
      <c r="B18" s="249"/>
      <c r="C18" s="233">
        <v>20.7</v>
      </c>
      <c r="D18" s="249"/>
      <c r="E18" s="13" t="s">
        <v>43</v>
      </c>
      <c r="F18" s="14" t="s">
        <v>63</v>
      </c>
      <c r="G18" s="32" t="s">
        <v>113</v>
      </c>
      <c r="H18" s="13"/>
      <c r="I18" s="14" t="s">
        <v>127</v>
      </c>
      <c r="J18" s="235" t="s">
        <v>113</v>
      </c>
      <c r="K18" s="236"/>
      <c r="L18" s="250" t="s">
        <v>71</v>
      </c>
      <c r="M18" s="251"/>
      <c r="N18" s="251"/>
      <c r="O18" s="251"/>
      <c r="P18" s="251"/>
      <c r="Q18" s="251"/>
      <c r="R18" s="252"/>
    </row>
    <row r="19" spans="1:18" ht="17.25">
      <c r="A19" s="248" t="s">
        <v>72</v>
      </c>
      <c r="B19" s="249"/>
      <c r="C19" s="233">
        <v>17.058</v>
      </c>
      <c r="D19" s="249"/>
      <c r="E19" s="13" t="s">
        <v>73</v>
      </c>
      <c r="F19" s="14" t="s">
        <v>69</v>
      </c>
      <c r="G19" s="15" t="s">
        <v>591</v>
      </c>
      <c r="H19" s="13"/>
      <c r="I19" s="14" t="s">
        <v>70</v>
      </c>
      <c r="J19" s="235" t="s">
        <v>113</v>
      </c>
      <c r="K19" s="236"/>
      <c r="L19" s="237" t="s">
        <v>592</v>
      </c>
      <c r="M19" s="238"/>
      <c r="N19" s="238"/>
      <c r="O19" s="238"/>
      <c r="P19" s="238"/>
      <c r="Q19" s="238"/>
      <c r="R19" s="239"/>
    </row>
    <row r="20" spans="1:18" ht="18" thickBot="1">
      <c r="A20" s="248" t="s">
        <v>76</v>
      </c>
      <c r="B20" s="249"/>
      <c r="C20" s="233">
        <v>25.1</v>
      </c>
      <c r="D20" s="249"/>
      <c r="E20" s="13"/>
      <c r="F20" s="33" t="s">
        <v>124</v>
      </c>
      <c r="G20" s="34" t="s">
        <v>593</v>
      </c>
      <c r="H20" s="35" t="s">
        <v>137</v>
      </c>
      <c r="I20" s="14" t="s">
        <v>75</v>
      </c>
      <c r="J20" s="235" t="s">
        <v>112</v>
      </c>
      <c r="K20" s="236"/>
      <c r="L20" s="240"/>
      <c r="M20" s="241"/>
      <c r="N20" s="241"/>
      <c r="O20" s="241"/>
      <c r="P20" s="241"/>
      <c r="Q20" s="241"/>
      <c r="R20" s="242"/>
    </row>
    <row r="21" spans="1:18" ht="17.25" customHeight="1">
      <c r="A21" s="248" t="s">
        <v>79</v>
      </c>
      <c r="B21" s="249"/>
      <c r="C21" s="233">
        <v>0.42</v>
      </c>
      <c r="D21" s="249"/>
      <c r="E21" s="13"/>
      <c r="F21" s="9" t="s">
        <v>77</v>
      </c>
      <c r="G21" s="21"/>
      <c r="H21" s="8"/>
      <c r="I21" s="14" t="s">
        <v>78</v>
      </c>
      <c r="J21" s="235" t="s">
        <v>111</v>
      </c>
      <c r="K21" s="236"/>
      <c r="L21" s="240"/>
      <c r="M21" s="241"/>
      <c r="N21" s="241"/>
      <c r="O21" s="241"/>
      <c r="P21" s="241"/>
      <c r="Q21" s="241"/>
      <c r="R21" s="242"/>
    </row>
    <row r="22" spans="1:18" ht="17.25" customHeight="1">
      <c r="A22" s="248" t="s">
        <v>81</v>
      </c>
      <c r="B22" s="249"/>
      <c r="C22" s="233">
        <v>0</v>
      </c>
      <c r="D22" s="249"/>
      <c r="E22" s="13" t="s">
        <v>82</v>
      </c>
      <c r="F22" s="14" t="s">
        <v>51</v>
      </c>
      <c r="G22" s="233" t="s">
        <v>594</v>
      </c>
      <c r="H22" s="234"/>
      <c r="I22" s="14" t="s">
        <v>80</v>
      </c>
      <c r="J22" s="235" t="s">
        <v>113</v>
      </c>
      <c r="K22" s="236"/>
      <c r="L22" s="240"/>
      <c r="M22" s="241"/>
      <c r="N22" s="241"/>
      <c r="O22" s="241"/>
      <c r="P22" s="241"/>
      <c r="Q22" s="241"/>
      <c r="R22" s="242"/>
    </row>
    <row r="23" spans="1:18" ht="17.25">
      <c r="A23" s="248" t="s">
        <v>84</v>
      </c>
      <c r="B23" s="249"/>
      <c r="C23" s="233">
        <v>9</v>
      </c>
      <c r="D23" s="249"/>
      <c r="E23" s="13" t="s">
        <v>82</v>
      </c>
      <c r="F23" s="3" t="s">
        <v>123</v>
      </c>
      <c r="G23" s="3">
        <v>3</v>
      </c>
      <c r="H23" s="3" t="s">
        <v>43</v>
      </c>
      <c r="I23" s="14" t="s">
        <v>83</v>
      </c>
      <c r="J23" s="235" t="s">
        <v>113</v>
      </c>
      <c r="K23" s="236"/>
      <c r="L23" s="240"/>
      <c r="M23" s="241"/>
      <c r="N23" s="241"/>
      <c r="O23" s="241"/>
      <c r="P23" s="241"/>
      <c r="Q23" s="241"/>
      <c r="R23" s="242"/>
    </row>
    <row r="24" spans="1:18" ht="17.25">
      <c r="A24" s="248" t="s">
        <v>88</v>
      </c>
      <c r="B24" s="249"/>
      <c r="C24" s="233" t="s">
        <v>591</v>
      </c>
      <c r="D24" s="249"/>
      <c r="E24" s="13"/>
      <c r="F24" s="14" t="s">
        <v>72</v>
      </c>
      <c r="G24" s="15">
        <v>4.4</v>
      </c>
      <c r="H24" s="13" t="s">
        <v>73</v>
      </c>
      <c r="I24" s="14" t="s">
        <v>87</v>
      </c>
      <c r="J24" s="235" t="s">
        <v>113</v>
      </c>
      <c r="K24" s="236"/>
      <c r="L24" s="240"/>
      <c r="M24" s="241"/>
      <c r="N24" s="241"/>
      <c r="O24" s="241"/>
      <c r="P24" s="241"/>
      <c r="Q24" s="241"/>
      <c r="R24" s="242"/>
    </row>
    <row r="25" spans="1:18" ht="17.25">
      <c r="A25" s="248" t="s">
        <v>91</v>
      </c>
      <c r="B25" s="249"/>
      <c r="C25" s="233">
        <v>1.5</v>
      </c>
      <c r="D25" s="249"/>
      <c r="E25" s="13"/>
      <c r="F25" s="14" t="s">
        <v>86</v>
      </c>
      <c r="G25" s="15"/>
      <c r="H25" s="13"/>
      <c r="I25" s="14" t="s">
        <v>90</v>
      </c>
      <c r="J25" s="235" t="s">
        <v>113</v>
      </c>
      <c r="K25" s="236"/>
      <c r="L25" s="240"/>
      <c r="M25" s="241"/>
      <c r="N25" s="241"/>
      <c r="O25" s="241"/>
      <c r="P25" s="241"/>
      <c r="Q25" s="241"/>
      <c r="R25" s="242"/>
    </row>
    <row r="26" spans="1:18" ht="17.25" customHeight="1">
      <c r="A26" s="248" t="s">
        <v>93</v>
      </c>
      <c r="B26" s="249"/>
      <c r="C26" s="233">
        <v>0.05</v>
      </c>
      <c r="D26" s="249"/>
      <c r="E26" s="13"/>
      <c r="F26" s="14" t="s">
        <v>89</v>
      </c>
      <c r="G26" s="15">
        <v>6.55</v>
      </c>
      <c r="H26" s="13" t="s">
        <v>43</v>
      </c>
      <c r="I26" s="14" t="s">
        <v>92</v>
      </c>
      <c r="J26" s="235" t="s">
        <v>113</v>
      </c>
      <c r="K26" s="236"/>
      <c r="L26" s="240"/>
      <c r="M26" s="241"/>
      <c r="N26" s="241"/>
      <c r="O26" s="241"/>
      <c r="P26" s="241"/>
      <c r="Q26" s="241"/>
      <c r="R26" s="242"/>
    </row>
    <row r="27" spans="1:18" ht="18" customHeight="1" thickBot="1">
      <c r="A27" s="246" t="s">
        <v>129</v>
      </c>
      <c r="B27" s="247"/>
      <c r="C27" s="278">
        <v>12.3</v>
      </c>
      <c r="D27" s="247"/>
      <c r="E27" s="13" t="s">
        <v>10</v>
      </c>
      <c r="F27" s="17" t="s">
        <v>74</v>
      </c>
      <c r="G27" s="18">
        <v>1.1</v>
      </c>
      <c r="H27" s="19" t="s">
        <v>10</v>
      </c>
      <c r="I27" s="14" t="s">
        <v>94</v>
      </c>
      <c r="J27" s="235" t="s">
        <v>113</v>
      </c>
      <c r="K27" s="236"/>
      <c r="L27" s="240"/>
      <c r="M27" s="241"/>
      <c r="N27" s="241"/>
      <c r="O27" s="241"/>
      <c r="P27" s="241"/>
      <c r="Q27" s="241"/>
      <c r="R27" s="242"/>
    </row>
    <row r="28" spans="1:18" ht="18" customHeight="1" thickBot="1">
      <c r="A28" s="246" t="s">
        <v>130</v>
      </c>
      <c r="B28" s="247"/>
      <c r="C28" s="294">
        <v>18.5</v>
      </c>
      <c r="D28" s="295"/>
      <c r="E28" s="3" t="s">
        <v>10</v>
      </c>
      <c r="F28" s="9" t="s">
        <v>95</v>
      </c>
      <c r="G28" s="21"/>
      <c r="H28" s="8"/>
      <c r="I28" s="14" t="s">
        <v>121</v>
      </c>
      <c r="J28" s="235" t="s">
        <v>113</v>
      </c>
      <c r="K28" s="236"/>
      <c r="L28" s="240"/>
      <c r="M28" s="241"/>
      <c r="N28" s="241"/>
      <c r="O28" s="241"/>
      <c r="P28" s="241"/>
      <c r="Q28" s="241"/>
      <c r="R28" s="242"/>
    </row>
    <row r="29" spans="1:18" ht="18" customHeight="1" thickBot="1">
      <c r="A29" s="24" t="s">
        <v>96</v>
      </c>
      <c r="B29" s="25" t="s">
        <v>51</v>
      </c>
      <c r="C29" s="25" t="s">
        <v>97</v>
      </c>
      <c r="D29" s="292" t="s">
        <v>98</v>
      </c>
      <c r="E29" s="293"/>
      <c r="F29" s="14" t="s">
        <v>51</v>
      </c>
      <c r="G29" s="233" t="s">
        <v>272</v>
      </c>
      <c r="H29" s="234"/>
      <c r="I29" s="14" t="s">
        <v>128</v>
      </c>
      <c r="J29" s="235" t="s">
        <v>113</v>
      </c>
      <c r="K29" s="236"/>
      <c r="L29" s="240"/>
      <c r="M29" s="241"/>
      <c r="N29" s="241"/>
      <c r="O29" s="241"/>
      <c r="P29" s="241"/>
      <c r="Q29" s="241"/>
      <c r="R29" s="242"/>
    </row>
    <row r="30" spans="1:18" ht="35.25" thickBot="1">
      <c r="A30" s="26" t="s">
        <v>595</v>
      </c>
      <c r="B30" s="21" t="s">
        <v>535</v>
      </c>
      <c r="C30" s="21">
        <v>7</v>
      </c>
      <c r="D30" s="10">
        <v>34</v>
      </c>
      <c r="E30" s="11"/>
      <c r="F30" s="3" t="s">
        <v>123</v>
      </c>
      <c r="G30" s="3">
        <v>2.25</v>
      </c>
      <c r="H30" s="3" t="s">
        <v>43</v>
      </c>
      <c r="I30" s="14"/>
      <c r="J30" s="233"/>
      <c r="K30" s="234"/>
      <c r="L30" s="240"/>
      <c r="M30" s="241"/>
      <c r="N30" s="241"/>
      <c r="O30" s="241"/>
      <c r="P30" s="241"/>
      <c r="Q30" s="241"/>
      <c r="R30" s="242"/>
    </row>
    <row r="31" spans="1:18" ht="17.25">
      <c r="A31" s="14" t="s">
        <v>596</v>
      </c>
      <c r="B31" s="21" t="s">
        <v>535</v>
      </c>
      <c r="C31" s="15">
        <v>7</v>
      </c>
      <c r="D31" s="1">
        <v>34</v>
      </c>
      <c r="E31" s="22"/>
      <c r="F31" s="14" t="s">
        <v>72</v>
      </c>
      <c r="G31" s="15">
        <v>1.51</v>
      </c>
      <c r="H31" s="13" t="s">
        <v>73</v>
      </c>
      <c r="I31" s="14" t="s">
        <v>61</v>
      </c>
      <c r="J31" s="233" t="s">
        <v>597</v>
      </c>
      <c r="K31" s="234"/>
      <c r="L31" s="240"/>
      <c r="M31" s="241"/>
      <c r="N31" s="241"/>
      <c r="O31" s="241"/>
      <c r="P31" s="241"/>
      <c r="Q31" s="241"/>
      <c r="R31" s="242"/>
    </row>
    <row r="32" spans="1:18" ht="52.5" thickBot="1">
      <c r="A32" s="14" t="s">
        <v>598</v>
      </c>
      <c r="B32" s="15" t="s">
        <v>599</v>
      </c>
      <c r="C32" s="1">
        <v>7</v>
      </c>
      <c r="D32" s="16">
        <v>33.4</v>
      </c>
      <c r="E32" s="22"/>
      <c r="F32" s="14" t="s">
        <v>86</v>
      </c>
      <c r="G32" s="15"/>
      <c r="H32" s="13"/>
      <c r="I32" s="14"/>
      <c r="J32" s="233"/>
      <c r="K32" s="234"/>
      <c r="L32" s="240"/>
      <c r="M32" s="241"/>
      <c r="N32" s="241"/>
      <c r="O32" s="241"/>
      <c r="P32" s="241"/>
      <c r="Q32" s="241"/>
      <c r="R32" s="242"/>
    </row>
    <row r="33" spans="1:18" ht="34.5">
      <c r="A33" s="14" t="s">
        <v>600</v>
      </c>
      <c r="B33" s="21" t="s">
        <v>539</v>
      </c>
      <c r="C33" s="15">
        <v>7</v>
      </c>
      <c r="D33" s="16">
        <v>30.9</v>
      </c>
      <c r="E33" s="22"/>
      <c r="F33" s="14" t="s">
        <v>89</v>
      </c>
      <c r="G33" s="15">
        <v>4.75</v>
      </c>
      <c r="H33" s="13" t="s">
        <v>43</v>
      </c>
      <c r="I33" s="14"/>
      <c r="J33" s="233"/>
      <c r="K33" s="234"/>
      <c r="L33" s="240"/>
      <c r="M33" s="241"/>
      <c r="N33" s="241"/>
      <c r="O33" s="241"/>
      <c r="P33" s="241"/>
      <c r="Q33" s="241"/>
      <c r="R33" s="242"/>
    </row>
    <row r="34" spans="1:18" ht="18" thickBot="1">
      <c r="A34" s="17"/>
      <c r="B34" s="18"/>
      <c r="C34" s="18"/>
      <c r="D34" s="20"/>
      <c r="E34" s="23"/>
      <c r="F34" s="17" t="s">
        <v>74</v>
      </c>
      <c r="G34" s="18">
        <v>0.7</v>
      </c>
      <c r="H34" s="19" t="s">
        <v>10</v>
      </c>
      <c r="I34" s="17" t="s">
        <v>100</v>
      </c>
      <c r="J34" s="18">
        <v>0.5</v>
      </c>
      <c r="K34" s="19" t="s">
        <v>10</v>
      </c>
      <c r="L34" s="243"/>
      <c r="M34" s="244"/>
      <c r="N34" s="244"/>
      <c r="O34" s="244"/>
      <c r="P34" s="244"/>
      <c r="Q34" s="244"/>
      <c r="R34" s="245"/>
    </row>
    <row r="36" ht="15" customHeight="1"/>
    <row r="38" spans="7:18" ht="17.25">
      <c r="G38" s="1"/>
      <c r="M38" s="27"/>
      <c r="N38" s="27"/>
      <c r="O38" s="1"/>
      <c r="P38" s="1"/>
      <c r="Q38" s="1"/>
      <c r="R38" s="1"/>
    </row>
  </sheetData>
  <sheetProtection/>
  <mergeCells count="91">
    <mergeCell ref="J30:K30"/>
    <mergeCell ref="J31:K31"/>
    <mergeCell ref="J32:K32"/>
    <mergeCell ref="J33:K33"/>
    <mergeCell ref="A28:B28"/>
    <mergeCell ref="C28:D28"/>
    <mergeCell ref="J28:K28"/>
    <mergeCell ref="D29:E29"/>
    <mergeCell ref="G29:H29"/>
    <mergeCell ref="J29:K29"/>
    <mergeCell ref="A26:B26"/>
    <mergeCell ref="C26:D26"/>
    <mergeCell ref="J26:K26"/>
    <mergeCell ref="A27:B27"/>
    <mergeCell ref="C27:D27"/>
    <mergeCell ref="J27:K27"/>
    <mergeCell ref="A24:B24"/>
    <mergeCell ref="C24:D24"/>
    <mergeCell ref="J24:K24"/>
    <mergeCell ref="A25:B25"/>
    <mergeCell ref="C25:D25"/>
    <mergeCell ref="J25:K25"/>
    <mergeCell ref="A22:B22"/>
    <mergeCell ref="C22:D22"/>
    <mergeCell ref="G22:H22"/>
    <mergeCell ref="J22:K22"/>
    <mergeCell ref="A23:B23"/>
    <mergeCell ref="C23:D23"/>
    <mergeCell ref="J23:K23"/>
    <mergeCell ref="A19:B19"/>
    <mergeCell ref="C19:D19"/>
    <mergeCell ref="J19:K19"/>
    <mergeCell ref="L19:R34"/>
    <mergeCell ref="A20:B20"/>
    <mergeCell ref="C20:D20"/>
    <mergeCell ref="J20:K20"/>
    <mergeCell ref="A21:B21"/>
    <mergeCell ref="C21:D21"/>
    <mergeCell ref="J21:K21"/>
    <mergeCell ref="A17:B17"/>
    <mergeCell ref="J17:K17"/>
    <mergeCell ref="L17:M17"/>
    <mergeCell ref="O17:R17"/>
    <mergeCell ref="A18:B18"/>
    <mergeCell ref="C18:D18"/>
    <mergeCell ref="J18:K18"/>
    <mergeCell ref="L18:R18"/>
    <mergeCell ref="A15:B15"/>
    <mergeCell ref="C15:D15"/>
    <mergeCell ref="J15:M15"/>
    <mergeCell ref="O15:R15"/>
    <mergeCell ref="A16:B16"/>
    <mergeCell ref="C16:D16"/>
    <mergeCell ref="J16:M16"/>
    <mergeCell ref="O16:R16"/>
    <mergeCell ref="A13:B13"/>
    <mergeCell ref="J13:M13"/>
    <mergeCell ref="O13:R13"/>
    <mergeCell ref="A14:B14"/>
    <mergeCell ref="C14:D14"/>
    <mergeCell ref="J14:M14"/>
    <mergeCell ref="O14:R14"/>
    <mergeCell ref="A11:B11"/>
    <mergeCell ref="C11:D11"/>
    <mergeCell ref="J11:L11"/>
    <mergeCell ref="O11:R11"/>
    <mergeCell ref="A12:B12"/>
    <mergeCell ref="C12:D12"/>
    <mergeCell ref="O12:R12"/>
    <mergeCell ref="O7:R7"/>
    <mergeCell ref="A8:B8"/>
    <mergeCell ref="C8:D8"/>
    <mergeCell ref="A9:B9"/>
    <mergeCell ref="C9:D9"/>
    <mergeCell ref="A10:B10"/>
    <mergeCell ref="C10:D10"/>
    <mergeCell ref="O10:P10"/>
    <mergeCell ref="Q10:R10"/>
    <mergeCell ref="A6:B6"/>
    <mergeCell ref="G6:H6"/>
    <mergeCell ref="A7:B7"/>
    <mergeCell ref="C7:D7"/>
    <mergeCell ref="G7:H7"/>
    <mergeCell ref="J7:M7"/>
    <mergeCell ref="A1:R2"/>
    <mergeCell ref="B3:H3"/>
    <mergeCell ref="I3:R3"/>
    <mergeCell ref="B4:H4"/>
    <mergeCell ref="J4:R4"/>
    <mergeCell ref="A5:B5"/>
    <mergeCell ref="C5:R5"/>
  </mergeCells>
  <dataValidations count="4">
    <dataValidation type="list" allowBlank="1" showInputMessage="1" showErrorMessage="1" sqref="O17:R17">
      <formula1>question3</formula1>
    </dataValidation>
    <dataValidation type="list" allowBlank="1" showInputMessage="1" showErrorMessage="1" sqref="J14:M15 O12:R15 J18:J29 G17:G18">
      <formula1>question1</formula1>
    </dataValidation>
    <dataValidation type="list" allowBlank="1" showInputMessage="1" showErrorMessage="1" sqref="B4:H4">
      <formula1>question2</formula1>
    </dataValidation>
    <dataValidation type="list" allowBlank="1" showInputMessage="1" showErrorMessage="1" sqref="J13:M13">
      <formula1>question4</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S38"/>
  <sheetViews>
    <sheetView zoomScale="80" zoomScaleNormal="80" zoomScalePageLayoutView="0" workbookViewId="0" topLeftCell="A16">
      <selection activeCell="O16" sqref="O16:R16"/>
    </sheetView>
  </sheetViews>
  <sheetFormatPr defaultColWidth="24.875" defaultRowHeight="13.5"/>
  <cols>
    <col min="1" max="1" width="13.375" style="3" customWidth="1"/>
    <col min="2" max="2" width="13.25390625" style="3" bestFit="1" customWidth="1"/>
    <col min="3" max="3" width="12.00390625" style="3" bestFit="1" customWidth="1"/>
    <col min="4" max="4" width="9.125" style="3" bestFit="1" customWidth="1"/>
    <col min="5" max="5" width="6.625" style="3" bestFit="1" customWidth="1"/>
    <col min="6" max="6" width="21.00390625" style="3" bestFit="1" customWidth="1"/>
    <col min="7" max="7" width="10.125" style="3" customWidth="1"/>
    <col min="8" max="8" width="6.625" style="3" customWidth="1"/>
    <col min="9" max="9" width="14.375" style="3" bestFit="1" customWidth="1"/>
    <col min="10" max="10" width="6.625" style="3" bestFit="1" customWidth="1"/>
    <col min="11" max="11" width="5.50390625" style="3" customWidth="1"/>
    <col min="12" max="12" width="5.50390625" style="3" bestFit="1" customWidth="1"/>
    <col min="13" max="13" width="5.625" style="3" customWidth="1"/>
    <col min="14" max="14" width="18.375" style="3" bestFit="1" customWidth="1"/>
    <col min="15" max="15" width="6.75390625" style="3" customWidth="1"/>
    <col min="16" max="16" width="6.00390625" style="3" bestFit="1" customWidth="1"/>
    <col min="17" max="17" width="7.00390625" style="3" customWidth="1"/>
    <col min="18" max="18" width="4.25390625" style="3" bestFit="1" customWidth="1"/>
    <col min="19" max="16384" width="24.875" style="3" customWidth="1"/>
  </cols>
  <sheetData>
    <row r="1" spans="1:18" s="1" customFormat="1" ht="17.25">
      <c r="A1" s="241" t="s">
        <v>132</v>
      </c>
      <c r="B1" s="241"/>
      <c r="C1" s="241"/>
      <c r="D1" s="241"/>
      <c r="E1" s="241"/>
      <c r="F1" s="241"/>
      <c r="G1" s="241"/>
      <c r="H1" s="241"/>
      <c r="I1" s="241"/>
      <c r="J1" s="241"/>
      <c r="K1" s="241"/>
      <c r="L1" s="241"/>
      <c r="M1" s="241"/>
      <c r="N1" s="241"/>
      <c r="O1" s="241"/>
      <c r="P1" s="241"/>
      <c r="Q1" s="241"/>
      <c r="R1" s="241"/>
    </row>
    <row r="2" spans="1:18" s="1" customFormat="1" ht="18" thickBot="1">
      <c r="A2" s="244"/>
      <c r="B2" s="244"/>
      <c r="C2" s="244"/>
      <c r="D2" s="244"/>
      <c r="E2" s="244"/>
      <c r="F2" s="244"/>
      <c r="G2" s="244"/>
      <c r="H2" s="244"/>
      <c r="I2" s="244"/>
      <c r="J2" s="244"/>
      <c r="K2" s="244"/>
      <c r="L2" s="244"/>
      <c r="M2" s="244"/>
      <c r="N2" s="244"/>
      <c r="O2" s="244"/>
      <c r="P2" s="244"/>
      <c r="Q2" s="244"/>
      <c r="R2" s="244"/>
    </row>
    <row r="3" spans="1:18" ht="19.5" thickBot="1">
      <c r="A3" s="2" t="s">
        <v>0</v>
      </c>
      <c r="B3" s="271" t="s">
        <v>685</v>
      </c>
      <c r="C3" s="272"/>
      <c r="D3" s="272"/>
      <c r="E3" s="272"/>
      <c r="F3" s="272"/>
      <c r="G3" s="272"/>
      <c r="H3" s="273"/>
      <c r="I3" s="279" t="s">
        <v>1</v>
      </c>
      <c r="J3" s="280"/>
      <c r="K3" s="280"/>
      <c r="L3" s="280"/>
      <c r="M3" s="280"/>
      <c r="N3" s="280"/>
      <c r="O3" s="280"/>
      <c r="P3" s="280"/>
      <c r="Q3" s="280"/>
      <c r="R3" s="281"/>
    </row>
    <row r="4" spans="1:18" ht="19.5" thickBot="1">
      <c r="A4" s="4" t="s">
        <v>2</v>
      </c>
      <c r="B4" s="282" t="s">
        <v>109</v>
      </c>
      <c r="C4" s="283"/>
      <c r="D4" s="283"/>
      <c r="E4" s="283"/>
      <c r="F4" s="283"/>
      <c r="G4" s="283"/>
      <c r="H4" s="284"/>
      <c r="I4" s="5" t="s">
        <v>3</v>
      </c>
      <c r="J4" s="244"/>
      <c r="K4" s="244"/>
      <c r="L4" s="244"/>
      <c r="M4" s="244"/>
      <c r="N4" s="244"/>
      <c r="O4" s="244"/>
      <c r="P4" s="244"/>
      <c r="Q4" s="244"/>
      <c r="R4" s="245"/>
    </row>
    <row r="5" spans="1:18" ht="19.5" thickBot="1">
      <c r="A5" s="271" t="s">
        <v>4</v>
      </c>
      <c r="B5" s="273"/>
      <c r="C5" s="271"/>
      <c r="D5" s="272"/>
      <c r="E5" s="272"/>
      <c r="F5" s="272"/>
      <c r="G5" s="272"/>
      <c r="H5" s="272"/>
      <c r="I5" s="272"/>
      <c r="J5" s="272"/>
      <c r="K5" s="272"/>
      <c r="L5" s="272"/>
      <c r="M5" s="272"/>
      <c r="N5" s="272"/>
      <c r="O5" s="272"/>
      <c r="P5" s="272"/>
      <c r="Q5" s="272"/>
      <c r="R5" s="273"/>
    </row>
    <row r="6" spans="1:18" ht="17.25">
      <c r="A6" s="253" t="s">
        <v>5</v>
      </c>
      <c r="B6" s="254"/>
      <c r="C6" s="6"/>
      <c r="D6" s="7"/>
      <c r="E6" s="8"/>
      <c r="F6" s="9" t="s">
        <v>6</v>
      </c>
      <c r="G6" s="266"/>
      <c r="H6" s="268"/>
      <c r="I6" s="9" t="s">
        <v>7</v>
      </c>
      <c r="J6" s="10"/>
      <c r="K6" s="12"/>
      <c r="L6" s="12"/>
      <c r="M6" s="11"/>
      <c r="N6" s="9" t="s">
        <v>8</v>
      </c>
      <c r="O6" s="10"/>
      <c r="P6" s="12"/>
      <c r="Q6" s="12"/>
      <c r="R6" s="11"/>
    </row>
    <row r="7" spans="1:18" ht="17.25">
      <c r="A7" s="248" t="s">
        <v>9</v>
      </c>
      <c r="B7" s="249"/>
      <c r="C7" s="233"/>
      <c r="D7" s="249"/>
      <c r="E7" s="13" t="s">
        <v>10</v>
      </c>
      <c r="F7" s="14" t="s">
        <v>11</v>
      </c>
      <c r="G7" s="285"/>
      <c r="H7" s="286"/>
      <c r="I7" s="14" t="s">
        <v>12</v>
      </c>
      <c r="J7" s="233"/>
      <c r="K7" s="287"/>
      <c r="L7" s="287"/>
      <c r="M7" s="288"/>
      <c r="N7" s="14" t="s">
        <v>13</v>
      </c>
      <c r="O7" s="289"/>
      <c r="P7" s="290"/>
      <c r="Q7" s="290"/>
      <c r="R7" s="291"/>
    </row>
    <row r="8" spans="1:18" ht="35.25" customHeight="1">
      <c r="A8" s="248" t="s">
        <v>122</v>
      </c>
      <c r="B8" s="249"/>
      <c r="C8" s="233"/>
      <c r="D8" s="276"/>
      <c r="E8" s="13" t="s">
        <v>10</v>
      </c>
      <c r="F8" s="14" t="s">
        <v>134</v>
      </c>
      <c r="G8" s="15"/>
      <c r="H8" s="13" t="s">
        <v>10</v>
      </c>
      <c r="I8" s="14" t="s">
        <v>15</v>
      </c>
      <c r="J8" s="15"/>
      <c r="K8" s="15" t="s">
        <v>16</v>
      </c>
      <c r="L8" s="15"/>
      <c r="M8" s="13" t="s">
        <v>17</v>
      </c>
      <c r="N8" s="14" t="s">
        <v>18</v>
      </c>
      <c r="O8" s="15"/>
      <c r="P8" s="15" t="s">
        <v>19</v>
      </c>
      <c r="Q8" s="15"/>
      <c r="R8" s="13" t="s">
        <v>20</v>
      </c>
    </row>
    <row r="9" spans="1:18" ht="18" thickBot="1">
      <c r="A9" s="248" t="s">
        <v>21</v>
      </c>
      <c r="B9" s="249"/>
      <c r="C9" s="233">
        <v>8</v>
      </c>
      <c r="D9" s="249"/>
      <c r="E9" s="13" t="s">
        <v>22</v>
      </c>
      <c r="F9" s="14" t="s">
        <v>23</v>
      </c>
      <c r="G9" s="15"/>
      <c r="H9" s="13" t="s">
        <v>24</v>
      </c>
      <c r="I9" s="17"/>
      <c r="J9" s="18"/>
      <c r="K9" s="18" t="s">
        <v>16</v>
      </c>
      <c r="L9" s="18"/>
      <c r="M9" s="19" t="s">
        <v>17</v>
      </c>
      <c r="N9" s="14"/>
      <c r="O9" s="15"/>
      <c r="P9" s="15" t="s">
        <v>19</v>
      </c>
      <c r="Q9" s="15"/>
      <c r="R9" s="13" t="s">
        <v>20</v>
      </c>
    </row>
    <row r="10" spans="1:18" ht="18" thickBot="1">
      <c r="A10" s="248" t="s">
        <v>28</v>
      </c>
      <c r="B10" s="249"/>
      <c r="C10" s="233">
        <v>290</v>
      </c>
      <c r="D10" s="249"/>
      <c r="E10" s="13" t="s">
        <v>29</v>
      </c>
      <c r="F10" s="36" t="s">
        <v>30</v>
      </c>
      <c r="G10" s="37"/>
      <c r="H10" s="38"/>
      <c r="I10" s="9" t="s">
        <v>31</v>
      </c>
      <c r="J10" s="10"/>
      <c r="K10" s="12"/>
      <c r="L10" s="12"/>
      <c r="M10" s="11"/>
      <c r="N10" s="17" t="s">
        <v>32</v>
      </c>
      <c r="O10" s="255"/>
      <c r="P10" s="270"/>
      <c r="Q10" s="274" t="s">
        <v>33</v>
      </c>
      <c r="R10" s="275"/>
    </row>
    <row r="11" spans="1:18" ht="18" thickBot="1">
      <c r="A11" s="248" t="s">
        <v>34</v>
      </c>
      <c r="B11" s="249"/>
      <c r="C11" s="233"/>
      <c r="D11" s="249"/>
      <c r="E11" s="13"/>
      <c r="F11" s="39" t="s">
        <v>125</v>
      </c>
      <c r="G11" s="40"/>
      <c r="H11" s="41" t="s">
        <v>10</v>
      </c>
      <c r="I11" s="17" t="s">
        <v>36</v>
      </c>
      <c r="J11" s="255"/>
      <c r="K11" s="269"/>
      <c r="L11" s="270"/>
      <c r="M11" s="18" t="s">
        <v>37</v>
      </c>
      <c r="N11" s="9" t="s">
        <v>38</v>
      </c>
      <c r="O11" s="266" t="s">
        <v>39</v>
      </c>
      <c r="P11" s="267"/>
      <c r="Q11" s="267"/>
      <c r="R11" s="268"/>
    </row>
    <row r="12" spans="1:18" ht="17.25">
      <c r="A12" s="248" t="s">
        <v>40</v>
      </c>
      <c r="B12" s="249"/>
      <c r="C12" s="233"/>
      <c r="D12" s="249"/>
      <c r="E12" s="13" t="s">
        <v>41</v>
      </c>
      <c r="F12" s="9" t="s">
        <v>35</v>
      </c>
      <c r="G12" s="21"/>
      <c r="H12" s="8"/>
      <c r="I12" s="9" t="s">
        <v>44</v>
      </c>
      <c r="J12" s="10"/>
      <c r="K12" s="12"/>
      <c r="L12" s="12"/>
      <c r="M12" s="11"/>
      <c r="N12" s="14" t="s">
        <v>45</v>
      </c>
      <c r="O12" s="235" t="s">
        <v>113</v>
      </c>
      <c r="P12" s="265"/>
      <c r="Q12" s="265"/>
      <c r="R12" s="236"/>
    </row>
    <row r="13" spans="1:18" ht="17.25">
      <c r="A13" s="248" t="s">
        <v>131</v>
      </c>
      <c r="B13" s="249"/>
      <c r="C13" s="15">
        <v>8.308</v>
      </c>
      <c r="D13" s="15">
        <v>3.5044</v>
      </c>
      <c r="E13" s="13" t="s">
        <v>43</v>
      </c>
      <c r="F13" s="14" t="s">
        <v>42</v>
      </c>
      <c r="G13" s="15">
        <v>1.67</v>
      </c>
      <c r="H13" s="13" t="s">
        <v>43</v>
      </c>
      <c r="I13" s="14" t="s">
        <v>48</v>
      </c>
      <c r="J13" s="235" t="s">
        <v>143</v>
      </c>
      <c r="K13" s="263"/>
      <c r="L13" s="263"/>
      <c r="M13" s="264"/>
      <c r="N13" s="14" t="s">
        <v>49</v>
      </c>
      <c r="O13" s="235" t="s">
        <v>113</v>
      </c>
      <c r="P13" s="265"/>
      <c r="Q13" s="265"/>
      <c r="R13" s="236"/>
    </row>
    <row r="14" spans="1:19" ht="34.5" customHeight="1">
      <c r="A14" s="248" t="s">
        <v>50</v>
      </c>
      <c r="B14" s="249"/>
      <c r="C14" s="233"/>
      <c r="D14" s="249"/>
      <c r="E14" s="13"/>
      <c r="F14" s="14" t="s">
        <v>46</v>
      </c>
      <c r="G14" s="15">
        <v>135</v>
      </c>
      <c r="H14" s="13" t="s">
        <v>24</v>
      </c>
      <c r="I14" s="14" t="s">
        <v>52</v>
      </c>
      <c r="J14" s="235" t="s">
        <v>113</v>
      </c>
      <c r="K14" s="263"/>
      <c r="L14" s="263"/>
      <c r="M14" s="264"/>
      <c r="N14" s="14" t="s">
        <v>53</v>
      </c>
      <c r="O14" s="235" t="s">
        <v>113</v>
      </c>
      <c r="P14" s="265"/>
      <c r="Q14" s="265"/>
      <c r="R14" s="236"/>
      <c r="S14" s="1"/>
    </row>
    <row r="15" spans="1:18" ht="17.25" customHeight="1">
      <c r="A15" s="248" t="s">
        <v>54</v>
      </c>
      <c r="B15" s="249"/>
      <c r="C15" s="233"/>
      <c r="D15" s="249"/>
      <c r="E15" s="13" t="s">
        <v>33</v>
      </c>
      <c r="F15" s="14" t="s">
        <v>51</v>
      </c>
      <c r="G15" s="15" t="s">
        <v>686</v>
      </c>
      <c r="H15" s="13"/>
      <c r="I15" s="14" t="s">
        <v>57</v>
      </c>
      <c r="J15" s="235" t="s">
        <v>113</v>
      </c>
      <c r="K15" s="263"/>
      <c r="L15" s="263"/>
      <c r="M15" s="264"/>
      <c r="N15" s="14" t="s">
        <v>58</v>
      </c>
      <c r="O15" s="235" t="s">
        <v>113</v>
      </c>
      <c r="P15" s="265"/>
      <c r="Q15" s="265"/>
      <c r="R15" s="236"/>
    </row>
    <row r="16" spans="1:18" ht="18" customHeight="1" thickBot="1">
      <c r="A16" s="277" t="s">
        <v>59</v>
      </c>
      <c r="B16" s="270"/>
      <c r="C16" s="255"/>
      <c r="D16" s="270"/>
      <c r="E16" s="19" t="s">
        <v>10</v>
      </c>
      <c r="F16" s="14" t="s">
        <v>55</v>
      </c>
      <c r="G16" s="15">
        <v>36</v>
      </c>
      <c r="H16" s="13" t="s">
        <v>56</v>
      </c>
      <c r="I16" s="17" t="s">
        <v>61</v>
      </c>
      <c r="J16" s="255"/>
      <c r="K16" s="256"/>
      <c r="L16" s="256"/>
      <c r="M16" s="257"/>
      <c r="N16" s="14"/>
      <c r="O16" s="233"/>
      <c r="P16" s="258"/>
      <c r="Q16" s="258"/>
      <c r="R16" s="234"/>
    </row>
    <row r="17" spans="1:18" ht="20.25" customHeight="1" thickBot="1">
      <c r="A17" s="253" t="s">
        <v>62</v>
      </c>
      <c r="B17" s="254"/>
      <c r="C17" s="6"/>
      <c r="D17" s="7"/>
      <c r="E17" s="8"/>
      <c r="F17" s="14" t="s">
        <v>126</v>
      </c>
      <c r="G17" s="32" t="s">
        <v>113</v>
      </c>
      <c r="H17" s="13"/>
      <c r="I17" s="9" t="s">
        <v>64</v>
      </c>
      <c r="J17" s="266" t="s">
        <v>65</v>
      </c>
      <c r="K17" s="268"/>
      <c r="L17" s="253" t="s">
        <v>66</v>
      </c>
      <c r="M17" s="259"/>
      <c r="N17" s="31"/>
      <c r="O17" s="260"/>
      <c r="P17" s="261"/>
      <c r="Q17" s="261"/>
      <c r="R17" s="262"/>
    </row>
    <row r="18" spans="1:18" ht="17.25">
      <c r="A18" s="248" t="s">
        <v>67</v>
      </c>
      <c r="B18" s="249"/>
      <c r="C18" s="233">
        <v>26.5</v>
      </c>
      <c r="D18" s="249"/>
      <c r="E18" s="13" t="s">
        <v>43</v>
      </c>
      <c r="F18" s="14" t="s">
        <v>63</v>
      </c>
      <c r="G18" s="32" t="s">
        <v>113</v>
      </c>
      <c r="H18" s="13"/>
      <c r="I18" s="14" t="s">
        <v>127</v>
      </c>
      <c r="J18" s="235" t="s">
        <v>113</v>
      </c>
      <c r="K18" s="236"/>
      <c r="L18" s="250" t="s">
        <v>71</v>
      </c>
      <c r="M18" s="251"/>
      <c r="N18" s="251"/>
      <c r="O18" s="251"/>
      <c r="P18" s="251"/>
      <c r="Q18" s="251"/>
      <c r="R18" s="252"/>
    </row>
    <row r="19" spans="1:18" ht="17.25">
      <c r="A19" s="248" t="s">
        <v>72</v>
      </c>
      <c r="B19" s="249"/>
      <c r="C19" s="233">
        <v>26.55</v>
      </c>
      <c r="D19" s="249"/>
      <c r="E19" s="13" t="s">
        <v>73</v>
      </c>
      <c r="F19" s="14" t="s">
        <v>69</v>
      </c>
      <c r="G19" s="15"/>
      <c r="H19" s="13"/>
      <c r="I19" s="14" t="s">
        <v>70</v>
      </c>
      <c r="J19" s="235" t="s">
        <v>113</v>
      </c>
      <c r="K19" s="236"/>
      <c r="L19" s="237"/>
      <c r="M19" s="238"/>
      <c r="N19" s="238"/>
      <c r="O19" s="238"/>
      <c r="P19" s="238"/>
      <c r="Q19" s="238"/>
      <c r="R19" s="239"/>
    </row>
    <row r="20" spans="1:18" ht="18" thickBot="1">
      <c r="A20" s="248" t="s">
        <v>76</v>
      </c>
      <c r="B20" s="249"/>
      <c r="C20" s="233">
        <v>26.45</v>
      </c>
      <c r="D20" s="249"/>
      <c r="E20" s="13"/>
      <c r="F20" s="33" t="s">
        <v>124</v>
      </c>
      <c r="G20" s="34"/>
      <c r="H20" s="35" t="s">
        <v>137</v>
      </c>
      <c r="I20" s="14" t="s">
        <v>75</v>
      </c>
      <c r="J20" s="235" t="s">
        <v>113</v>
      </c>
      <c r="K20" s="236"/>
      <c r="L20" s="240"/>
      <c r="M20" s="241"/>
      <c r="N20" s="241"/>
      <c r="O20" s="241"/>
      <c r="P20" s="241"/>
      <c r="Q20" s="241"/>
      <c r="R20" s="242"/>
    </row>
    <row r="21" spans="1:18" ht="17.25" customHeight="1">
      <c r="A21" s="248" t="s">
        <v>79</v>
      </c>
      <c r="B21" s="249"/>
      <c r="C21" s="233"/>
      <c r="D21" s="249"/>
      <c r="E21" s="13"/>
      <c r="F21" s="9" t="s">
        <v>77</v>
      </c>
      <c r="G21" s="21"/>
      <c r="H21" s="8"/>
      <c r="I21" s="14" t="s">
        <v>78</v>
      </c>
      <c r="J21" s="235" t="s">
        <v>113</v>
      </c>
      <c r="K21" s="236"/>
      <c r="L21" s="240"/>
      <c r="M21" s="241"/>
      <c r="N21" s="241"/>
      <c r="O21" s="241"/>
      <c r="P21" s="241"/>
      <c r="Q21" s="241"/>
      <c r="R21" s="242"/>
    </row>
    <row r="22" spans="1:18" ht="17.25" customHeight="1">
      <c r="A22" s="248" t="s">
        <v>81</v>
      </c>
      <c r="B22" s="249"/>
      <c r="C22" s="233"/>
      <c r="D22" s="249"/>
      <c r="E22" s="13" t="s">
        <v>82</v>
      </c>
      <c r="F22" s="14" t="s">
        <v>51</v>
      </c>
      <c r="G22" s="233" t="s">
        <v>689</v>
      </c>
      <c r="H22" s="234"/>
      <c r="I22" s="14" t="s">
        <v>80</v>
      </c>
      <c r="J22" s="235" t="s">
        <v>113</v>
      </c>
      <c r="K22" s="236"/>
      <c r="L22" s="240"/>
      <c r="M22" s="241"/>
      <c r="N22" s="241"/>
      <c r="O22" s="241"/>
      <c r="P22" s="241"/>
      <c r="Q22" s="241"/>
      <c r="R22" s="242"/>
    </row>
    <row r="23" spans="1:18" ht="17.25">
      <c r="A23" s="248" t="s">
        <v>84</v>
      </c>
      <c r="B23" s="249"/>
      <c r="C23" s="233">
        <v>8.06</v>
      </c>
      <c r="D23" s="249"/>
      <c r="E23" s="13" t="s">
        <v>82</v>
      </c>
      <c r="F23" s="3" t="s">
        <v>123</v>
      </c>
      <c r="G23" s="3">
        <v>3.45</v>
      </c>
      <c r="H23" s="3" t="s">
        <v>43</v>
      </c>
      <c r="I23" s="14" t="s">
        <v>83</v>
      </c>
      <c r="J23" s="235" t="s">
        <v>113</v>
      </c>
      <c r="K23" s="236"/>
      <c r="L23" s="240"/>
      <c r="M23" s="241"/>
      <c r="N23" s="241"/>
      <c r="O23" s="241"/>
      <c r="P23" s="241"/>
      <c r="Q23" s="241"/>
      <c r="R23" s="242"/>
    </row>
    <row r="24" spans="1:18" ht="17.25">
      <c r="A24" s="248" t="s">
        <v>88</v>
      </c>
      <c r="B24" s="249"/>
      <c r="C24" s="233"/>
      <c r="D24" s="249"/>
      <c r="E24" s="13"/>
      <c r="F24" s="14" t="s">
        <v>72</v>
      </c>
      <c r="G24" s="15">
        <v>1.9</v>
      </c>
      <c r="H24" s="13" t="s">
        <v>73</v>
      </c>
      <c r="I24" s="14" t="s">
        <v>87</v>
      </c>
      <c r="J24" s="235" t="s">
        <v>113</v>
      </c>
      <c r="K24" s="236"/>
      <c r="L24" s="240"/>
      <c r="M24" s="241"/>
      <c r="N24" s="241"/>
      <c r="O24" s="241"/>
      <c r="P24" s="241"/>
      <c r="Q24" s="241"/>
      <c r="R24" s="242"/>
    </row>
    <row r="25" spans="1:18" ht="17.25">
      <c r="A25" s="248" t="s">
        <v>91</v>
      </c>
      <c r="B25" s="249"/>
      <c r="C25" s="233"/>
      <c r="D25" s="249"/>
      <c r="E25" s="13"/>
      <c r="F25" s="14" t="s">
        <v>86</v>
      </c>
      <c r="G25" s="15">
        <v>0.328</v>
      </c>
      <c r="H25" s="13"/>
      <c r="I25" s="14" t="s">
        <v>90</v>
      </c>
      <c r="J25" s="235" t="s">
        <v>113</v>
      </c>
      <c r="K25" s="236"/>
      <c r="L25" s="240"/>
      <c r="M25" s="241"/>
      <c r="N25" s="241"/>
      <c r="O25" s="241"/>
      <c r="P25" s="241"/>
      <c r="Q25" s="241"/>
      <c r="R25" s="242"/>
    </row>
    <row r="26" spans="1:18" ht="17.25" customHeight="1">
      <c r="A26" s="248" t="s">
        <v>93</v>
      </c>
      <c r="B26" s="249"/>
      <c r="C26" s="233"/>
      <c r="D26" s="249"/>
      <c r="E26" s="13"/>
      <c r="F26" s="14" t="s">
        <v>89</v>
      </c>
      <c r="G26" s="15">
        <v>5.1</v>
      </c>
      <c r="H26" s="13" t="s">
        <v>43</v>
      </c>
      <c r="I26" s="14" t="s">
        <v>92</v>
      </c>
      <c r="J26" s="235" t="s">
        <v>113</v>
      </c>
      <c r="K26" s="236"/>
      <c r="L26" s="240"/>
      <c r="M26" s="241"/>
      <c r="N26" s="241"/>
      <c r="O26" s="241"/>
      <c r="P26" s="241"/>
      <c r="Q26" s="241"/>
      <c r="R26" s="242"/>
    </row>
    <row r="27" spans="1:18" ht="18" customHeight="1" thickBot="1">
      <c r="A27" s="246" t="s">
        <v>129</v>
      </c>
      <c r="B27" s="247"/>
      <c r="C27" s="278"/>
      <c r="D27" s="247"/>
      <c r="E27" s="13" t="s">
        <v>10</v>
      </c>
      <c r="F27" s="17" t="s">
        <v>74</v>
      </c>
      <c r="G27" s="18"/>
      <c r="H27" s="19" t="s">
        <v>10</v>
      </c>
      <c r="I27" s="14" t="s">
        <v>94</v>
      </c>
      <c r="J27" s="235" t="s">
        <v>113</v>
      </c>
      <c r="K27" s="236"/>
      <c r="L27" s="240"/>
      <c r="M27" s="241"/>
      <c r="N27" s="241"/>
      <c r="O27" s="241"/>
      <c r="P27" s="241"/>
      <c r="Q27" s="241"/>
      <c r="R27" s="242"/>
    </row>
    <row r="28" spans="1:18" ht="18" customHeight="1" thickBot="1">
      <c r="A28" s="246" t="s">
        <v>130</v>
      </c>
      <c r="B28" s="247"/>
      <c r="C28" s="294"/>
      <c r="D28" s="295"/>
      <c r="E28" s="3" t="s">
        <v>10</v>
      </c>
      <c r="F28" s="9" t="s">
        <v>95</v>
      </c>
      <c r="G28" s="21"/>
      <c r="H28" s="8"/>
      <c r="I28" s="14" t="s">
        <v>121</v>
      </c>
      <c r="J28" s="235" t="s">
        <v>113</v>
      </c>
      <c r="K28" s="236"/>
      <c r="L28" s="240"/>
      <c r="M28" s="241"/>
      <c r="N28" s="241"/>
      <c r="O28" s="241"/>
      <c r="P28" s="241"/>
      <c r="Q28" s="241"/>
      <c r="R28" s="242"/>
    </row>
    <row r="29" spans="1:18" ht="18" customHeight="1" thickBot="1">
      <c r="A29" s="24" t="s">
        <v>96</v>
      </c>
      <c r="B29" s="25" t="s">
        <v>51</v>
      </c>
      <c r="C29" s="25" t="s">
        <v>97</v>
      </c>
      <c r="D29" s="292" t="s">
        <v>98</v>
      </c>
      <c r="E29" s="293"/>
      <c r="F29" s="14" t="s">
        <v>51</v>
      </c>
      <c r="G29" s="233" t="s">
        <v>690</v>
      </c>
      <c r="H29" s="234"/>
      <c r="I29" s="14" t="s">
        <v>128</v>
      </c>
      <c r="J29" s="235" t="s">
        <v>113</v>
      </c>
      <c r="K29" s="236"/>
      <c r="L29" s="240"/>
      <c r="M29" s="241"/>
      <c r="N29" s="241"/>
      <c r="O29" s="241"/>
      <c r="P29" s="241"/>
      <c r="Q29" s="241"/>
      <c r="R29" s="242"/>
    </row>
    <row r="30" spans="1:18" ht="17.25">
      <c r="A30" s="26"/>
      <c r="B30" s="21" t="s">
        <v>687</v>
      </c>
      <c r="C30" s="21"/>
      <c r="D30" s="10"/>
      <c r="E30" s="11"/>
      <c r="F30" s="3" t="s">
        <v>123</v>
      </c>
      <c r="G30" s="3">
        <v>2.47</v>
      </c>
      <c r="H30" s="3" t="s">
        <v>43</v>
      </c>
      <c r="I30" s="14"/>
      <c r="J30" s="233"/>
      <c r="K30" s="234"/>
      <c r="L30" s="240"/>
      <c r="M30" s="241"/>
      <c r="N30" s="241"/>
      <c r="O30" s="241"/>
      <c r="P30" s="241"/>
      <c r="Q30" s="241"/>
      <c r="R30" s="242"/>
    </row>
    <row r="31" spans="1:18" ht="17.25">
      <c r="A31" s="14"/>
      <c r="B31" s="15" t="s">
        <v>688</v>
      </c>
      <c r="C31" s="15"/>
      <c r="D31" s="1"/>
      <c r="E31" s="22"/>
      <c r="F31" s="14" t="s">
        <v>72</v>
      </c>
      <c r="G31" s="15">
        <v>1.7695</v>
      </c>
      <c r="H31" s="13" t="s">
        <v>73</v>
      </c>
      <c r="I31" s="14" t="s">
        <v>61</v>
      </c>
      <c r="J31" s="233"/>
      <c r="K31" s="234"/>
      <c r="L31" s="240"/>
      <c r="M31" s="241"/>
      <c r="N31" s="241"/>
      <c r="O31" s="241"/>
      <c r="P31" s="241"/>
      <c r="Q31" s="241"/>
      <c r="R31" s="242"/>
    </row>
    <row r="32" spans="1:18" ht="17.25">
      <c r="A32" s="14"/>
      <c r="B32" s="15"/>
      <c r="C32" s="1"/>
      <c r="D32" s="16"/>
      <c r="E32" s="22"/>
      <c r="F32" s="14" t="s">
        <v>86</v>
      </c>
      <c r="G32" s="15">
        <v>0.01382</v>
      </c>
      <c r="H32" s="13"/>
      <c r="I32" s="14"/>
      <c r="J32" s="233"/>
      <c r="K32" s="234"/>
      <c r="L32" s="240"/>
      <c r="M32" s="241"/>
      <c r="N32" s="241"/>
      <c r="O32" s="241"/>
      <c r="P32" s="241"/>
      <c r="Q32" s="241"/>
      <c r="R32" s="242"/>
    </row>
    <row r="33" spans="1:18" ht="17.25">
      <c r="A33" s="14"/>
      <c r="B33" s="15"/>
      <c r="C33" s="15"/>
      <c r="D33" s="16"/>
      <c r="E33" s="22"/>
      <c r="F33" s="14" t="s">
        <v>89</v>
      </c>
      <c r="G33" s="15">
        <v>5.9</v>
      </c>
      <c r="H33" s="13" t="s">
        <v>43</v>
      </c>
      <c r="I33" s="14"/>
      <c r="J33" s="233"/>
      <c r="K33" s="234"/>
      <c r="L33" s="240"/>
      <c r="M33" s="241"/>
      <c r="N33" s="241"/>
      <c r="O33" s="241"/>
      <c r="P33" s="241"/>
      <c r="Q33" s="241"/>
      <c r="R33" s="242"/>
    </row>
    <row r="34" spans="1:18" ht="18" thickBot="1">
      <c r="A34" s="17"/>
      <c r="B34" s="18"/>
      <c r="C34" s="18"/>
      <c r="D34" s="20"/>
      <c r="E34" s="23"/>
      <c r="F34" s="17" t="s">
        <v>74</v>
      </c>
      <c r="G34" s="18"/>
      <c r="H34" s="19" t="s">
        <v>10</v>
      </c>
      <c r="I34" s="17" t="s">
        <v>100</v>
      </c>
      <c r="J34" s="18"/>
      <c r="K34" s="19" t="s">
        <v>10</v>
      </c>
      <c r="L34" s="243"/>
      <c r="M34" s="244"/>
      <c r="N34" s="244"/>
      <c r="O34" s="244"/>
      <c r="P34" s="244"/>
      <c r="Q34" s="244"/>
      <c r="R34" s="245"/>
    </row>
    <row r="36" ht="15" customHeight="1"/>
    <row r="38" spans="7:18" ht="17.25">
      <c r="G38" s="1"/>
      <c r="M38" s="27"/>
      <c r="N38" s="27"/>
      <c r="O38" s="1"/>
      <c r="P38" s="1"/>
      <c r="Q38" s="1"/>
      <c r="R38" s="1"/>
    </row>
  </sheetData>
  <sheetProtection/>
  <mergeCells count="91">
    <mergeCell ref="J30:K30"/>
    <mergeCell ref="J31:K31"/>
    <mergeCell ref="J32:K32"/>
    <mergeCell ref="J33:K33"/>
    <mergeCell ref="A28:B28"/>
    <mergeCell ref="C28:D28"/>
    <mergeCell ref="J28:K28"/>
    <mergeCell ref="D29:E29"/>
    <mergeCell ref="G29:H29"/>
    <mergeCell ref="J29:K29"/>
    <mergeCell ref="A26:B26"/>
    <mergeCell ref="C26:D26"/>
    <mergeCell ref="J26:K26"/>
    <mergeCell ref="A27:B27"/>
    <mergeCell ref="C27:D27"/>
    <mergeCell ref="J27:K27"/>
    <mergeCell ref="A24:B24"/>
    <mergeCell ref="C24:D24"/>
    <mergeCell ref="J24:K24"/>
    <mergeCell ref="A25:B25"/>
    <mergeCell ref="C25:D25"/>
    <mergeCell ref="J25:K25"/>
    <mergeCell ref="A22:B22"/>
    <mergeCell ref="C22:D22"/>
    <mergeCell ref="G22:H22"/>
    <mergeCell ref="J22:K22"/>
    <mergeCell ref="A23:B23"/>
    <mergeCell ref="C23:D23"/>
    <mergeCell ref="J23:K23"/>
    <mergeCell ref="A19:B19"/>
    <mergeCell ref="C19:D19"/>
    <mergeCell ref="J19:K19"/>
    <mergeCell ref="L19:R34"/>
    <mergeCell ref="A20:B20"/>
    <mergeCell ref="C20:D20"/>
    <mergeCell ref="J20:K20"/>
    <mergeCell ref="A21:B21"/>
    <mergeCell ref="C21:D21"/>
    <mergeCell ref="J21:K21"/>
    <mergeCell ref="A17:B17"/>
    <mergeCell ref="J17:K17"/>
    <mergeCell ref="L17:M17"/>
    <mergeCell ref="O17:R17"/>
    <mergeCell ref="A18:B18"/>
    <mergeCell ref="C18:D18"/>
    <mergeCell ref="J18:K18"/>
    <mergeCell ref="L18:R18"/>
    <mergeCell ref="A15:B15"/>
    <mergeCell ref="C15:D15"/>
    <mergeCell ref="J15:M15"/>
    <mergeCell ref="O15:R15"/>
    <mergeCell ref="A16:B16"/>
    <mergeCell ref="C16:D16"/>
    <mergeCell ref="J16:M16"/>
    <mergeCell ref="O16:R16"/>
    <mergeCell ref="A13:B13"/>
    <mergeCell ref="J13:M13"/>
    <mergeCell ref="O13:R13"/>
    <mergeCell ref="A14:B14"/>
    <mergeCell ref="C14:D14"/>
    <mergeCell ref="J14:M14"/>
    <mergeCell ref="O14:R14"/>
    <mergeCell ref="A11:B11"/>
    <mergeCell ref="C11:D11"/>
    <mergeCell ref="J11:L11"/>
    <mergeCell ref="O11:R11"/>
    <mergeCell ref="A12:B12"/>
    <mergeCell ref="C12:D12"/>
    <mergeCell ref="O12:R12"/>
    <mergeCell ref="O7:R7"/>
    <mergeCell ref="A8:B8"/>
    <mergeCell ref="C8:D8"/>
    <mergeCell ref="A9:B9"/>
    <mergeCell ref="C9:D9"/>
    <mergeCell ref="A10:B10"/>
    <mergeCell ref="C10:D10"/>
    <mergeCell ref="O10:P10"/>
    <mergeCell ref="Q10:R10"/>
    <mergeCell ref="A6:B6"/>
    <mergeCell ref="G6:H6"/>
    <mergeCell ref="A7:B7"/>
    <mergeCell ref="C7:D7"/>
    <mergeCell ref="G7:H7"/>
    <mergeCell ref="J7:M7"/>
    <mergeCell ref="A1:R2"/>
    <mergeCell ref="B3:H3"/>
    <mergeCell ref="I3:R3"/>
    <mergeCell ref="B4:H4"/>
    <mergeCell ref="J4:R4"/>
    <mergeCell ref="A5:B5"/>
    <mergeCell ref="C5:R5"/>
  </mergeCells>
  <dataValidations count="4">
    <dataValidation type="list" allowBlank="1" showInputMessage="1" showErrorMessage="1" sqref="J13:M13">
      <formula1>question4</formula1>
    </dataValidation>
    <dataValidation type="list" allowBlank="1" showInputMessage="1" showErrorMessage="1" sqref="B4:H4">
      <formula1>question2</formula1>
    </dataValidation>
    <dataValidation type="list" allowBlank="1" showInputMessage="1" showErrorMessage="1" sqref="G17:G18 O12:R15 J18:J29 J14:M15">
      <formula1>question1</formula1>
    </dataValidation>
    <dataValidation type="list" allowBlank="1" showInputMessage="1" showErrorMessage="1" sqref="O17:R17">
      <formula1>question3</formula1>
    </dataValidation>
  </dataValidations>
  <printOptions/>
  <pageMargins left="0.3937007874015748" right="0.3937007874015748" top="0.5905511811023623" bottom="0.5905511811023623" header="0.5118110236220472" footer="0.5118110236220472"/>
  <pageSetup orientation="landscape" paperSize="12" r:id="rId1"/>
</worksheet>
</file>

<file path=xl/worksheets/sheet8.xml><?xml version="1.0" encoding="utf-8"?>
<worksheet xmlns="http://schemas.openxmlformats.org/spreadsheetml/2006/main" xmlns:r="http://schemas.openxmlformats.org/officeDocument/2006/relationships">
  <dimension ref="A1:S38"/>
  <sheetViews>
    <sheetView zoomScale="80" zoomScaleNormal="80" zoomScalePageLayoutView="0" workbookViewId="0" topLeftCell="A13">
      <selection activeCell="O9" sqref="O9"/>
    </sheetView>
  </sheetViews>
  <sheetFormatPr defaultColWidth="24.875" defaultRowHeight="13.5"/>
  <cols>
    <col min="1" max="1" width="13.375" style="3" customWidth="1"/>
    <col min="2" max="2" width="13.25390625" style="3" bestFit="1" customWidth="1"/>
    <col min="3" max="3" width="12.00390625" style="3" bestFit="1" customWidth="1"/>
    <col min="4" max="4" width="9.125" style="3" bestFit="1" customWidth="1"/>
    <col min="5" max="5" width="7.875" style="3" bestFit="1" customWidth="1"/>
    <col min="6" max="6" width="21.00390625" style="3" bestFit="1" customWidth="1"/>
    <col min="7" max="7" width="10.50390625" style="3" customWidth="1"/>
    <col min="8" max="8" width="6.625" style="3" customWidth="1"/>
    <col min="9" max="9" width="14.375" style="3" bestFit="1" customWidth="1"/>
    <col min="10" max="10" width="6.625" style="3" bestFit="1" customWidth="1"/>
    <col min="11" max="11" width="5.50390625" style="3" customWidth="1"/>
    <col min="12" max="12" width="5.50390625" style="3" bestFit="1" customWidth="1"/>
    <col min="13" max="13" width="5.625" style="3" customWidth="1"/>
    <col min="14" max="14" width="18.375" style="3" bestFit="1" customWidth="1"/>
    <col min="15" max="15" width="6.75390625" style="3" customWidth="1"/>
    <col min="16" max="16" width="6.00390625" style="3" bestFit="1" customWidth="1"/>
    <col min="17" max="17" width="7.00390625" style="3" customWidth="1"/>
    <col min="18" max="18" width="4.25390625" style="3" bestFit="1" customWidth="1"/>
    <col min="19" max="16384" width="24.875" style="3" customWidth="1"/>
  </cols>
  <sheetData>
    <row r="1" spans="1:18" s="1" customFormat="1" ht="17.25">
      <c r="A1" s="241" t="s">
        <v>132</v>
      </c>
      <c r="B1" s="241"/>
      <c r="C1" s="241"/>
      <c r="D1" s="241"/>
      <c r="E1" s="241"/>
      <c r="F1" s="241"/>
      <c r="G1" s="241"/>
      <c r="H1" s="241"/>
      <c r="I1" s="241"/>
      <c r="J1" s="241"/>
      <c r="K1" s="241"/>
      <c r="L1" s="241"/>
      <c r="M1" s="241"/>
      <c r="N1" s="241"/>
      <c r="O1" s="241"/>
      <c r="P1" s="241"/>
      <c r="Q1" s="241"/>
      <c r="R1" s="241"/>
    </row>
    <row r="2" spans="1:18" s="1" customFormat="1" ht="18" thickBot="1">
      <c r="A2" s="244"/>
      <c r="B2" s="244"/>
      <c r="C2" s="244"/>
      <c r="D2" s="244"/>
      <c r="E2" s="244"/>
      <c r="F2" s="244"/>
      <c r="G2" s="244"/>
      <c r="H2" s="244"/>
      <c r="I2" s="244"/>
      <c r="J2" s="244"/>
      <c r="K2" s="244"/>
      <c r="L2" s="244"/>
      <c r="M2" s="244"/>
      <c r="N2" s="244"/>
      <c r="O2" s="244"/>
      <c r="P2" s="244"/>
      <c r="Q2" s="244"/>
      <c r="R2" s="244"/>
    </row>
    <row r="3" spans="1:18" ht="19.5" thickBot="1">
      <c r="A3" s="2" t="s">
        <v>0</v>
      </c>
      <c r="B3" s="271" t="s">
        <v>490</v>
      </c>
      <c r="C3" s="272"/>
      <c r="D3" s="272"/>
      <c r="E3" s="272"/>
      <c r="F3" s="272"/>
      <c r="G3" s="272"/>
      <c r="H3" s="273"/>
      <c r="I3" s="279" t="s">
        <v>1</v>
      </c>
      <c r="J3" s="280"/>
      <c r="K3" s="280"/>
      <c r="L3" s="280"/>
      <c r="M3" s="280"/>
      <c r="N3" s="280"/>
      <c r="O3" s="280"/>
      <c r="P3" s="280"/>
      <c r="Q3" s="280"/>
      <c r="R3" s="281"/>
    </row>
    <row r="4" spans="1:18" ht="19.5" thickBot="1">
      <c r="A4" s="4" t="s">
        <v>2</v>
      </c>
      <c r="B4" s="282" t="s">
        <v>110</v>
      </c>
      <c r="C4" s="283"/>
      <c r="D4" s="283"/>
      <c r="E4" s="283"/>
      <c r="F4" s="283"/>
      <c r="G4" s="283"/>
      <c r="H4" s="284"/>
      <c r="I4" s="5" t="s">
        <v>3</v>
      </c>
      <c r="J4" s="244" t="s">
        <v>491</v>
      </c>
      <c r="K4" s="244"/>
      <c r="L4" s="244"/>
      <c r="M4" s="244"/>
      <c r="N4" s="244"/>
      <c r="O4" s="244"/>
      <c r="P4" s="244"/>
      <c r="Q4" s="244"/>
      <c r="R4" s="245"/>
    </row>
    <row r="5" spans="1:18" ht="19.5" thickBot="1">
      <c r="A5" s="271" t="s">
        <v>4</v>
      </c>
      <c r="B5" s="273"/>
      <c r="C5" s="271" t="s">
        <v>492</v>
      </c>
      <c r="D5" s="272"/>
      <c r="E5" s="272"/>
      <c r="F5" s="272"/>
      <c r="G5" s="272"/>
      <c r="H5" s="272"/>
      <c r="I5" s="272"/>
      <c r="J5" s="272"/>
      <c r="K5" s="272"/>
      <c r="L5" s="272"/>
      <c r="M5" s="272"/>
      <c r="N5" s="272"/>
      <c r="O5" s="272"/>
      <c r="P5" s="272"/>
      <c r="Q5" s="272"/>
      <c r="R5" s="273"/>
    </row>
    <row r="6" spans="1:18" ht="17.25">
      <c r="A6" s="253" t="s">
        <v>5</v>
      </c>
      <c r="B6" s="254"/>
      <c r="C6" s="6"/>
      <c r="D6" s="7"/>
      <c r="E6" s="8"/>
      <c r="F6" s="9" t="s">
        <v>6</v>
      </c>
      <c r="G6" s="266"/>
      <c r="H6" s="268"/>
      <c r="I6" s="9" t="s">
        <v>425</v>
      </c>
      <c r="J6" s="10"/>
      <c r="K6" s="12"/>
      <c r="L6" s="12"/>
      <c r="M6" s="11"/>
      <c r="N6" s="9" t="s">
        <v>8</v>
      </c>
      <c r="O6" s="10"/>
      <c r="P6" s="12"/>
      <c r="Q6" s="12"/>
      <c r="R6" s="11"/>
    </row>
    <row r="7" spans="1:18" ht="17.25">
      <c r="A7" s="248" t="s">
        <v>9</v>
      </c>
      <c r="B7" s="249"/>
      <c r="C7" s="233">
        <v>34.3</v>
      </c>
      <c r="D7" s="249"/>
      <c r="E7" s="13" t="s">
        <v>426</v>
      </c>
      <c r="F7" s="14" t="s">
        <v>11</v>
      </c>
      <c r="G7" s="285" t="s">
        <v>493</v>
      </c>
      <c r="H7" s="286"/>
      <c r="I7" s="14" t="s">
        <v>12</v>
      </c>
      <c r="J7" s="233" t="s">
        <v>428</v>
      </c>
      <c r="K7" s="287"/>
      <c r="L7" s="287"/>
      <c r="M7" s="288"/>
      <c r="N7" s="14" t="s">
        <v>13</v>
      </c>
      <c r="O7" s="289">
        <v>40684</v>
      </c>
      <c r="P7" s="290"/>
      <c r="Q7" s="290"/>
      <c r="R7" s="291"/>
    </row>
    <row r="8" spans="1:18" ht="35.25" customHeight="1">
      <c r="A8" s="248" t="s">
        <v>122</v>
      </c>
      <c r="B8" s="249"/>
      <c r="C8" s="233">
        <v>89.4</v>
      </c>
      <c r="D8" s="276"/>
      <c r="E8" s="13" t="s">
        <v>426</v>
      </c>
      <c r="F8" s="14" t="s">
        <v>134</v>
      </c>
      <c r="G8" s="15"/>
      <c r="H8" s="13" t="s">
        <v>426</v>
      </c>
      <c r="I8" s="14" t="s">
        <v>15</v>
      </c>
      <c r="J8" s="15">
        <v>250</v>
      </c>
      <c r="K8" s="15" t="s">
        <v>429</v>
      </c>
      <c r="L8" s="15">
        <v>30</v>
      </c>
      <c r="M8" s="13" t="s">
        <v>430</v>
      </c>
      <c r="N8" s="14" t="s">
        <v>18</v>
      </c>
      <c r="O8" s="15">
        <v>800</v>
      </c>
      <c r="P8" s="15" t="s">
        <v>432</v>
      </c>
      <c r="Q8" s="15">
        <v>2</v>
      </c>
      <c r="R8" s="13" t="s">
        <v>20</v>
      </c>
    </row>
    <row r="9" spans="1:18" ht="18" thickBot="1">
      <c r="A9" s="248" t="s">
        <v>21</v>
      </c>
      <c r="B9" s="249"/>
      <c r="C9" s="233">
        <v>9</v>
      </c>
      <c r="D9" s="249"/>
      <c r="E9" s="13" t="s">
        <v>433</v>
      </c>
      <c r="F9" s="14" t="s">
        <v>23</v>
      </c>
      <c r="G9" s="15">
        <v>90</v>
      </c>
      <c r="H9" s="13" t="s">
        <v>434</v>
      </c>
      <c r="I9" s="17"/>
      <c r="J9" s="18"/>
      <c r="K9" s="18" t="s">
        <v>429</v>
      </c>
      <c r="L9" s="18"/>
      <c r="M9" s="19" t="s">
        <v>430</v>
      </c>
      <c r="N9" s="14"/>
      <c r="O9" s="15">
        <v>600</v>
      </c>
      <c r="P9" s="15" t="s">
        <v>432</v>
      </c>
      <c r="Q9" s="15">
        <v>4</v>
      </c>
      <c r="R9" s="13" t="s">
        <v>20</v>
      </c>
    </row>
    <row r="10" spans="1:18" ht="18" thickBot="1">
      <c r="A10" s="248" t="s">
        <v>28</v>
      </c>
      <c r="B10" s="249"/>
      <c r="C10" s="233">
        <v>280</v>
      </c>
      <c r="D10" s="249"/>
      <c r="E10" s="13" t="s">
        <v>436</v>
      </c>
      <c r="F10" s="36" t="s">
        <v>30</v>
      </c>
      <c r="G10" s="37">
        <v>0.9</v>
      </c>
      <c r="H10" s="38"/>
      <c r="I10" s="9" t="s">
        <v>31</v>
      </c>
      <c r="J10" s="10"/>
      <c r="K10" s="12"/>
      <c r="L10" s="12"/>
      <c r="M10" s="11"/>
      <c r="N10" s="17" t="s">
        <v>32</v>
      </c>
      <c r="O10" s="255">
        <v>17</v>
      </c>
      <c r="P10" s="270"/>
      <c r="Q10" s="274" t="s">
        <v>33</v>
      </c>
      <c r="R10" s="275"/>
    </row>
    <row r="11" spans="1:18" ht="18" thickBot="1">
      <c r="A11" s="248" t="s">
        <v>34</v>
      </c>
      <c r="B11" s="249"/>
      <c r="C11" s="233"/>
      <c r="D11" s="249"/>
      <c r="E11" s="13"/>
      <c r="F11" s="39" t="s">
        <v>125</v>
      </c>
      <c r="G11" s="40">
        <v>10.2</v>
      </c>
      <c r="H11" s="41" t="s">
        <v>426</v>
      </c>
      <c r="I11" s="17" t="s">
        <v>36</v>
      </c>
      <c r="J11" s="255">
        <v>2.5</v>
      </c>
      <c r="K11" s="269"/>
      <c r="L11" s="270"/>
      <c r="M11" s="18" t="s">
        <v>438</v>
      </c>
      <c r="N11" s="9" t="s">
        <v>38</v>
      </c>
      <c r="O11" s="266" t="s">
        <v>471</v>
      </c>
      <c r="P11" s="267"/>
      <c r="Q11" s="267"/>
      <c r="R11" s="268"/>
    </row>
    <row r="12" spans="1:18" ht="17.25">
      <c r="A12" s="248" t="s">
        <v>40</v>
      </c>
      <c r="B12" s="249"/>
      <c r="C12" s="233">
        <v>1840</v>
      </c>
      <c r="D12" s="249"/>
      <c r="E12" s="13" t="s">
        <v>472</v>
      </c>
      <c r="F12" s="9" t="s">
        <v>473</v>
      </c>
      <c r="G12" s="21"/>
      <c r="H12" s="8"/>
      <c r="I12" s="9" t="s">
        <v>44</v>
      </c>
      <c r="J12" s="10"/>
      <c r="K12" s="12"/>
      <c r="L12" s="12"/>
      <c r="M12" s="11"/>
      <c r="N12" s="14" t="s">
        <v>45</v>
      </c>
      <c r="O12" s="235" t="s">
        <v>494</v>
      </c>
      <c r="P12" s="265"/>
      <c r="Q12" s="265"/>
      <c r="R12" s="236"/>
    </row>
    <row r="13" spans="1:18" ht="17.25">
      <c r="A13" s="248" t="s">
        <v>131</v>
      </c>
      <c r="B13" s="249"/>
      <c r="C13" s="15">
        <v>7.43</v>
      </c>
      <c r="D13" s="15">
        <v>1.8</v>
      </c>
      <c r="E13" s="13" t="s">
        <v>474</v>
      </c>
      <c r="F13" s="14" t="s">
        <v>42</v>
      </c>
      <c r="G13" s="15">
        <v>3.04</v>
      </c>
      <c r="H13" s="13" t="s">
        <v>474</v>
      </c>
      <c r="I13" s="14" t="s">
        <v>48</v>
      </c>
      <c r="J13" s="235" t="s">
        <v>495</v>
      </c>
      <c r="K13" s="263"/>
      <c r="L13" s="263"/>
      <c r="M13" s="264"/>
      <c r="N13" s="14" t="s">
        <v>475</v>
      </c>
      <c r="O13" s="235" t="s">
        <v>494</v>
      </c>
      <c r="P13" s="265"/>
      <c r="Q13" s="265"/>
      <c r="R13" s="236"/>
    </row>
    <row r="14" spans="1:19" ht="34.5" customHeight="1">
      <c r="A14" s="248" t="s">
        <v>50</v>
      </c>
      <c r="B14" s="249"/>
      <c r="C14" s="233" t="s">
        <v>496</v>
      </c>
      <c r="D14" s="249"/>
      <c r="E14" s="13"/>
      <c r="F14" s="14" t="s">
        <v>46</v>
      </c>
      <c r="G14" s="15">
        <v>163</v>
      </c>
      <c r="H14" s="13" t="s">
        <v>434</v>
      </c>
      <c r="I14" s="14" t="s">
        <v>476</v>
      </c>
      <c r="J14" s="235" t="s">
        <v>494</v>
      </c>
      <c r="K14" s="263"/>
      <c r="L14" s="263"/>
      <c r="M14" s="264"/>
      <c r="N14" s="14" t="s">
        <v>53</v>
      </c>
      <c r="O14" s="235" t="s">
        <v>140</v>
      </c>
      <c r="P14" s="265"/>
      <c r="Q14" s="265"/>
      <c r="R14" s="236"/>
      <c r="S14" s="1"/>
    </row>
    <row r="15" spans="1:18" ht="17.25" customHeight="1">
      <c r="A15" s="248" t="s">
        <v>54</v>
      </c>
      <c r="B15" s="249"/>
      <c r="C15" s="233">
        <v>110</v>
      </c>
      <c r="D15" s="249"/>
      <c r="E15" s="13" t="s">
        <v>33</v>
      </c>
      <c r="F15" s="14" t="s">
        <v>51</v>
      </c>
      <c r="G15" s="15" t="s">
        <v>477</v>
      </c>
      <c r="H15" s="13"/>
      <c r="I15" s="14" t="s">
        <v>57</v>
      </c>
      <c r="J15" s="235" t="s">
        <v>497</v>
      </c>
      <c r="K15" s="263"/>
      <c r="L15" s="263"/>
      <c r="M15" s="264"/>
      <c r="N15" s="14" t="s">
        <v>58</v>
      </c>
      <c r="O15" s="235" t="s">
        <v>494</v>
      </c>
      <c r="P15" s="265"/>
      <c r="Q15" s="265"/>
      <c r="R15" s="236"/>
    </row>
    <row r="16" spans="1:18" ht="18" customHeight="1" thickBot="1">
      <c r="A16" s="277" t="s">
        <v>59</v>
      </c>
      <c r="B16" s="270"/>
      <c r="C16" s="255">
        <v>2</v>
      </c>
      <c r="D16" s="270"/>
      <c r="E16" s="19" t="s">
        <v>426</v>
      </c>
      <c r="F16" s="14" t="s">
        <v>55</v>
      </c>
      <c r="G16" s="15">
        <v>33.92</v>
      </c>
      <c r="H16" s="13" t="s">
        <v>478</v>
      </c>
      <c r="I16" s="17" t="s">
        <v>61</v>
      </c>
      <c r="J16" s="255"/>
      <c r="K16" s="256"/>
      <c r="L16" s="256"/>
      <c r="M16" s="257"/>
      <c r="N16" s="14"/>
      <c r="O16" s="233"/>
      <c r="P16" s="258"/>
      <c r="Q16" s="258"/>
      <c r="R16" s="234"/>
    </row>
    <row r="17" spans="1:18" ht="20.25" customHeight="1" thickBot="1">
      <c r="A17" s="253" t="s">
        <v>62</v>
      </c>
      <c r="B17" s="254"/>
      <c r="C17" s="6"/>
      <c r="D17" s="7"/>
      <c r="E17" s="8"/>
      <c r="F17" s="14" t="s">
        <v>126</v>
      </c>
      <c r="G17" s="32" t="s">
        <v>113</v>
      </c>
      <c r="H17" s="13"/>
      <c r="I17" s="9" t="s">
        <v>64</v>
      </c>
      <c r="J17" s="266" t="s">
        <v>479</v>
      </c>
      <c r="K17" s="268"/>
      <c r="L17" s="253" t="s">
        <v>66</v>
      </c>
      <c r="M17" s="259"/>
      <c r="N17" s="31"/>
      <c r="O17" s="260"/>
      <c r="P17" s="261"/>
      <c r="Q17" s="261"/>
      <c r="R17" s="262"/>
    </row>
    <row r="18" spans="1:18" ht="17.25">
      <c r="A18" s="248" t="s">
        <v>480</v>
      </c>
      <c r="B18" s="249"/>
      <c r="C18" s="233">
        <v>23</v>
      </c>
      <c r="D18" s="249"/>
      <c r="E18" s="13" t="s">
        <v>474</v>
      </c>
      <c r="F18" s="14" t="s">
        <v>63</v>
      </c>
      <c r="G18" s="32" t="s">
        <v>113</v>
      </c>
      <c r="H18" s="13"/>
      <c r="I18" s="14" t="s">
        <v>127</v>
      </c>
      <c r="J18" s="235" t="s">
        <v>113</v>
      </c>
      <c r="K18" s="236"/>
      <c r="L18" s="250" t="s">
        <v>71</v>
      </c>
      <c r="M18" s="251"/>
      <c r="N18" s="251"/>
      <c r="O18" s="251"/>
      <c r="P18" s="251"/>
      <c r="Q18" s="251"/>
      <c r="R18" s="252"/>
    </row>
    <row r="19" spans="1:18" ht="17.25">
      <c r="A19" s="248" t="s">
        <v>72</v>
      </c>
      <c r="B19" s="249"/>
      <c r="C19" s="233">
        <v>19</v>
      </c>
      <c r="D19" s="249"/>
      <c r="E19" s="13" t="s">
        <v>481</v>
      </c>
      <c r="F19" s="14" t="s">
        <v>69</v>
      </c>
      <c r="G19" s="15">
        <v>0.9</v>
      </c>
      <c r="H19" s="13"/>
      <c r="I19" s="14" t="s">
        <v>70</v>
      </c>
      <c r="J19" s="235" t="s">
        <v>113</v>
      </c>
      <c r="K19" s="236"/>
      <c r="L19" s="237" t="s">
        <v>498</v>
      </c>
      <c r="M19" s="238"/>
      <c r="N19" s="238"/>
      <c r="O19" s="238"/>
      <c r="P19" s="238"/>
      <c r="Q19" s="238"/>
      <c r="R19" s="239"/>
    </row>
    <row r="20" spans="1:18" ht="18" thickBot="1">
      <c r="A20" s="248" t="s">
        <v>76</v>
      </c>
      <c r="B20" s="249"/>
      <c r="C20" s="233">
        <v>27.84</v>
      </c>
      <c r="D20" s="249"/>
      <c r="E20" s="13"/>
      <c r="F20" s="33" t="s">
        <v>124</v>
      </c>
      <c r="G20" s="34">
        <v>996</v>
      </c>
      <c r="H20" s="35" t="s">
        <v>482</v>
      </c>
      <c r="I20" s="14" t="s">
        <v>75</v>
      </c>
      <c r="J20" s="235" t="s">
        <v>494</v>
      </c>
      <c r="K20" s="236"/>
      <c r="L20" s="240"/>
      <c r="M20" s="241"/>
      <c r="N20" s="241"/>
      <c r="O20" s="241"/>
      <c r="P20" s="241"/>
      <c r="Q20" s="241"/>
      <c r="R20" s="242"/>
    </row>
    <row r="21" spans="1:18" ht="17.25" customHeight="1">
      <c r="A21" s="248" t="s">
        <v>79</v>
      </c>
      <c r="B21" s="249"/>
      <c r="C21" s="233" t="s">
        <v>499</v>
      </c>
      <c r="D21" s="249"/>
      <c r="E21" s="13"/>
      <c r="F21" s="9" t="s">
        <v>77</v>
      </c>
      <c r="G21" s="21"/>
      <c r="H21" s="8"/>
      <c r="I21" s="14" t="s">
        <v>78</v>
      </c>
      <c r="J21" s="235" t="s">
        <v>494</v>
      </c>
      <c r="K21" s="236"/>
      <c r="L21" s="240"/>
      <c r="M21" s="241"/>
      <c r="N21" s="241"/>
      <c r="O21" s="241"/>
      <c r="P21" s="241"/>
      <c r="Q21" s="241"/>
      <c r="R21" s="242"/>
    </row>
    <row r="22" spans="1:18" ht="17.25" customHeight="1">
      <c r="A22" s="248" t="s">
        <v>81</v>
      </c>
      <c r="B22" s="249"/>
      <c r="C22" s="233">
        <v>0</v>
      </c>
      <c r="D22" s="249"/>
      <c r="E22" s="13" t="s">
        <v>483</v>
      </c>
      <c r="F22" s="14" t="s">
        <v>51</v>
      </c>
      <c r="G22" s="233" t="s">
        <v>500</v>
      </c>
      <c r="H22" s="234"/>
      <c r="I22" s="14" t="s">
        <v>80</v>
      </c>
      <c r="J22" s="235" t="s">
        <v>494</v>
      </c>
      <c r="K22" s="236"/>
      <c r="L22" s="240"/>
      <c r="M22" s="241"/>
      <c r="N22" s="241"/>
      <c r="O22" s="241"/>
      <c r="P22" s="241"/>
      <c r="Q22" s="241"/>
      <c r="R22" s="242"/>
    </row>
    <row r="23" spans="1:18" ht="17.25">
      <c r="A23" s="248" t="s">
        <v>84</v>
      </c>
      <c r="B23" s="249"/>
      <c r="C23" s="233">
        <v>5.9</v>
      </c>
      <c r="D23" s="249"/>
      <c r="E23" s="13" t="s">
        <v>483</v>
      </c>
      <c r="F23" s="3" t="s">
        <v>123</v>
      </c>
      <c r="G23" s="3">
        <v>3300</v>
      </c>
      <c r="H23" s="3" t="s">
        <v>474</v>
      </c>
      <c r="I23" s="14" t="s">
        <v>83</v>
      </c>
      <c r="J23" s="235" t="s">
        <v>113</v>
      </c>
      <c r="K23" s="236"/>
      <c r="L23" s="240"/>
      <c r="M23" s="241"/>
      <c r="N23" s="241"/>
      <c r="O23" s="241"/>
      <c r="P23" s="241"/>
      <c r="Q23" s="241"/>
      <c r="R23" s="242"/>
    </row>
    <row r="24" spans="1:18" ht="17.25">
      <c r="A24" s="248" t="s">
        <v>88</v>
      </c>
      <c r="B24" s="249"/>
      <c r="C24" s="233">
        <v>0.987</v>
      </c>
      <c r="D24" s="249"/>
      <c r="E24" s="13"/>
      <c r="F24" s="14" t="s">
        <v>72</v>
      </c>
      <c r="G24" s="15">
        <v>1.609</v>
      </c>
      <c r="H24" s="13" t="s">
        <v>481</v>
      </c>
      <c r="I24" s="14" t="s">
        <v>87</v>
      </c>
      <c r="J24" s="235" t="s">
        <v>113</v>
      </c>
      <c r="K24" s="236"/>
      <c r="L24" s="240"/>
      <c r="M24" s="241"/>
      <c r="N24" s="241"/>
      <c r="O24" s="241"/>
      <c r="P24" s="241"/>
      <c r="Q24" s="241"/>
      <c r="R24" s="242"/>
    </row>
    <row r="25" spans="1:18" ht="17.25">
      <c r="A25" s="248" t="s">
        <v>484</v>
      </c>
      <c r="B25" s="249"/>
      <c r="C25" s="233">
        <v>1.002</v>
      </c>
      <c r="D25" s="249"/>
      <c r="E25" s="13"/>
      <c r="F25" s="14" t="s">
        <v>86</v>
      </c>
      <c r="G25" s="15">
        <v>0.4201</v>
      </c>
      <c r="H25" s="13"/>
      <c r="I25" s="14" t="s">
        <v>485</v>
      </c>
      <c r="J25" s="235" t="s">
        <v>494</v>
      </c>
      <c r="K25" s="236"/>
      <c r="L25" s="240"/>
      <c r="M25" s="241"/>
      <c r="N25" s="241"/>
      <c r="O25" s="241"/>
      <c r="P25" s="241"/>
      <c r="Q25" s="241"/>
      <c r="R25" s="242"/>
    </row>
    <row r="26" spans="1:18" ht="17.25" customHeight="1">
      <c r="A26" s="248" t="s">
        <v>486</v>
      </c>
      <c r="B26" s="249"/>
      <c r="C26" s="233">
        <v>0.0088</v>
      </c>
      <c r="D26" s="249"/>
      <c r="E26" s="13"/>
      <c r="F26" s="14" t="s">
        <v>487</v>
      </c>
      <c r="G26" s="15">
        <v>4.4</v>
      </c>
      <c r="H26" s="13" t="s">
        <v>474</v>
      </c>
      <c r="I26" s="14" t="s">
        <v>488</v>
      </c>
      <c r="J26" s="235" t="s">
        <v>113</v>
      </c>
      <c r="K26" s="236"/>
      <c r="L26" s="240"/>
      <c r="M26" s="241"/>
      <c r="N26" s="241"/>
      <c r="O26" s="241"/>
      <c r="P26" s="241"/>
      <c r="Q26" s="241"/>
      <c r="R26" s="242"/>
    </row>
    <row r="27" spans="1:18" ht="18" customHeight="1" thickBot="1">
      <c r="A27" s="246" t="s">
        <v>129</v>
      </c>
      <c r="B27" s="247"/>
      <c r="C27" s="278">
        <v>7900</v>
      </c>
      <c r="D27" s="247"/>
      <c r="E27" s="13" t="s">
        <v>426</v>
      </c>
      <c r="F27" s="17" t="s">
        <v>74</v>
      </c>
      <c r="G27" s="18">
        <v>0.835</v>
      </c>
      <c r="H27" s="19" t="s">
        <v>426</v>
      </c>
      <c r="I27" s="14" t="s">
        <v>489</v>
      </c>
      <c r="J27" s="235" t="s">
        <v>494</v>
      </c>
      <c r="K27" s="236"/>
      <c r="L27" s="240"/>
      <c r="M27" s="241"/>
      <c r="N27" s="241"/>
      <c r="O27" s="241"/>
      <c r="P27" s="241"/>
      <c r="Q27" s="241"/>
      <c r="R27" s="242"/>
    </row>
    <row r="28" spans="1:18" ht="18" customHeight="1" thickBot="1">
      <c r="A28" s="246" t="s">
        <v>130</v>
      </c>
      <c r="B28" s="247"/>
      <c r="C28" s="294">
        <v>17.1</v>
      </c>
      <c r="D28" s="295"/>
      <c r="E28" s="3" t="s">
        <v>426</v>
      </c>
      <c r="F28" s="9" t="s">
        <v>95</v>
      </c>
      <c r="G28" s="21"/>
      <c r="H28" s="8"/>
      <c r="I28" s="14" t="s">
        <v>121</v>
      </c>
      <c r="J28" s="235" t="s">
        <v>113</v>
      </c>
      <c r="K28" s="236"/>
      <c r="L28" s="240"/>
      <c r="M28" s="241"/>
      <c r="N28" s="241"/>
      <c r="O28" s="241"/>
      <c r="P28" s="241"/>
      <c r="Q28" s="241"/>
      <c r="R28" s="242"/>
    </row>
    <row r="29" spans="1:19" ht="18" customHeight="1" thickBot="1">
      <c r="A29" s="24" t="s">
        <v>96</v>
      </c>
      <c r="B29" s="25" t="s">
        <v>51</v>
      </c>
      <c r="C29" s="25" t="s">
        <v>97</v>
      </c>
      <c r="D29" s="292" t="s">
        <v>98</v>
      </c>
      <c r="E29" s="293"/>
      <c r="F29" s="14" t="s">
        <v>51</v>
      </c>
      <c r="G29" s="233" t="s">
        <v>501</v>
      </c>
      <c r="H29" s="234"/>
      <c r="I29" s="14" t="s">
        <v>128</v>
      </c>
      <c r="J29" s="235" t="s">
        <v>113</v>
      </c>
      <c r="K29" s="236"/>
      <c r="L29" s="240"/>
      <c r="M29" s="241"/>
      <c r="N29" s="241"/>
      <c r="O29" s="241"/>
      <c r="P29" s="241"/>
      <c r="Q29" s="241"/>
      <c r="R29" s="242"/>
      <c r="S29" s="3" t="s">
        <v>647</v>
      </c>
    </row>
    <row r="30" spans="1:18" ht="17.25">
      <c r="A30" s="26" t="s">
        <v>502</v>
      </c>
      <c r="B30" s="21" t="s">
        <v>503</v>
      </c>
      <c r="C30" s="21" t="s">
        <v>504</v>
      </c>
      <c r="D30" s="10">
        <v>38.14</v>
      </c>
      <c r="E30" s="11"/>
      <c r="F30" s="3" t="s">
        <v>123</v>
      </c>
      <c r="G30" s="3">
        <v>2350</v>
      </c>
      <c r="H30" s="3" t="s">
        <v>474</v>
      </c>
      <c r="I30" s="14"/>
      <c r="J30" s="233"/>
      <c r="K30" s="234"/>
      <c r="L30" s="240"/>
      <c r="M30" s="241"/>
      <c r="N30" s="241"/>
      <c r="O30" s="241"/>
      <c r="P30" s="241"/>
      <c r="Q30" s="241"/>
      <c r="R30" s="242"/>
    </row>
    <row r="31" spans="1:18" ht="17.25">
      <c r="A31" s="14">
        <v>1</v>
      </c>
      <c r="B31" s="15" t="s">
        <v>503</v>
      </c>
      <c r="C31" s="15" t="s">
        <v>505</v>
      </c>
      <c r="D31" s="1">
        <v>38.14</v>
      </c>
      <c r="E31" s="22"/>
      <c r="F31" s="14" t="s">
        <v>72</v>
      </c>
      <c r="G31" s="15">
        <v>1.1</v>
      </c>
      <c r="H31" s="13" t="s">
        <v>481</v>
      </c>
      <c r="I31" s="14" t="s">
        <v>61</v>
      </c>
      <c r="J31" s="233"/>
      <c r="K31" s="234"/>
      <c r="L31" s="240"/>
      <c r="M31" s="241"/>
      <c r="N31" s="241"/>
      <c r="O31" s="241"/>
      <c r="P31" s="241"/>
      <c r="Q31" s="241"/>
      <c r="R31" s="242"/>
    </row>
    <row r="32" spans="1:18" ht="17.25">
      <c r="A32" s="14">
        <v>2</v>
      </c>
      <c r="B32" s="15" t="s">
        <v>503</v>
      </c>
      <c r="C32" s="1" t="s">
        <v>506</v>
      </c>
      <c r="D32" s="16">
        <v>38.14</v>
      </c>
      <c r="E32" s="22"/>
      <c r="F32" s="14" t="s">
        <v>86</v>
      </c>
      <c r="G32" s="15">
        <v>0.016</v>
      </c>
      <c r="H32" s="13"/>
      <c r="I32" s="14"/>
      <c r="J32" s="233"/>
      <c r="K32" s="234"/>
      <c r="L32" s="240"/>
      <c r="M32" s="241"/>
      <c r="N32" s="241"/>
      <c r="O32" s="241"/>
      <c r="P32" s="241"/>
      <c r="Q32" s="241"/>
      <c r="R32" s="242"/>
    </row>
    <row r="33" spans="1:18" ht="34.5">
      <c r="A33" s="14">
        <v>3</v>
      </c>
      <c r="B33" s="15" t="s">
        <v>507</v>
      </c>
      <c r="C33" s="15" t="s">
        <v>508</v>
      </c>
      <c r="D33" s="16" t="s">
        <v>509</v>
      </c>
      <c r="E33" s="22"/>
      <c r="F33" s="14" t="s">
        <v>487</v>
      </c>
      <c r="G33" s="15">
        <v>5.02</v>
      </c>
      <c r="H33" s="13" t="s">
        <v>474</v>
      </c>
      <c r="I33" s="14"/>
      <c r="J33" s="233"/>
      <c r="K33" s="234"/>
      <c r="L33" s="240"/>
      <c r="M33" s="241"/>
      <c r="N33" s="241"/>
      <c r="O33" s="241"/>
      <c r="P33" s="241"/>
      <c r="Q33" s="241"/>
      <c r="R33" s="242"/>
    </row>
    <row r="34" spans="1:18" ht="35.25" thickBot="1">
      <c r="A34" s="17" t="s">
        <v>476</v>
      </c>
      <c r="B34" s="18" t="s">
        <v>501</v>
      </c>
      <c r="C34" s="18">
        <v>3.29</v>
      </c>
      <c r="D34" s="20" t="s">
        <v>510</v>
      </c>
      <c r="E34" s="23"/>
      <c r="F34" s="17" t="s">
        <v>74</v>
      </c>
      <c r="G34" s="18">
        <v>0.718</v>
      </c>
      <c r="H34" s="19" t="s">
        <v>426</v>
      </c>
      <c r="I34" s="17" t="s">
        <v>100</v>
      </c>
      <c r="J34" s="18"/>
      <c r="K34" s="19" t="s">
        <v>426</v>
      </c>
      <c r="L34" s="243"/>
      <c r="M34" s="244"/>
      <c r="N34" s="244"/>
      <c r="O34" s="244"/>
      <c r="P34" s="244"/>
      <c r="Q34" s="244"/>
      <c r="R34" s="245"/>
    </row>
    <row r="36" ht="15" customHeight="1"/>
    <row r="38" spans="7:18" ht="17.25">
      <c r="G38" s="1"/>
      <c r="M38" s="27"/>
      <c r="N38" s="27"/>
      <c r="O38" s="1"/>
      <c r="P38" s="1"/>
      <c r="Q38" s="1"/>
      <c r="R38" s="1"/>
    </row>
  </sheetData>
  <sheetProtection/>
  <mergeCells count="91">
    <mergeCell ref="C8:D8"/>
    <mergeCell ref="C27:D27"/>
    <mergeCell ref="C28:D28"/>
    <mergeCell ref="C26:D26"/>
    <mergeCell ref="C21:D21"/>
    <mergeCell ref="C22:D22"/>
    <mergeCell ref="C24:D24"/>
    <mergeCell ref="C14:D14"/>
    <mergeCell ref="C16:D16"/>
    <mergeCell ref="C25:D25"/>
    <mergeCell ref="D29:E29"/>
    <mergeCell ref="J17:K17"/>
    <mergeCell ref="J18:K18"/>
    <mergeCell ref="C23:D23"/>
    <mergeCell ref="J19:K19"/>
    <mergeCell ref="J26:K26"/>
    <mergeCell ref="G22:H22"/>
    <mergeCell ref="G29:H29"/>
    <mergeCell ref="C19:D19"/>
    <mergeCell ref="C20:D20"/>
    <mergeCell ref="A1:R2"/>
    <mergeCell ref="B3:H3"/>
    <mergeCell ref="I3:R3"/>
    <mergeCell ref="B4:H4"/>
    <mergeCell ref="J4:R4"/>
    <mergeCell ref="G7:H7"/>
    <mergeCell ref="J7:M7"/>
    <mergeCell ref="A7:B7"/>
    <mergeCell ref="A8:B8"/>
    <mergeCell ref="A9:B9"/>
    <mergeCell ref="A10:B10"/>
    <mergeCell ref="A14:B14"/>
    <mergeCell ref="A27:B27"/>
    <mergeCell ref="A25:B25"/>
    <mergeCell ref="A26:B26"/>
    <mergeCell ref="A13:B13"/>
    <mergeCell ref="A15:B15"/>
    <mergeCell ref="A19:B19"/>
    <mergeCell ref="Q10:R10"/>
    <mergeCell ref="O10:P10"/>
    <mergeCell ref="C9:D9"/>
    <mergeCell ref="C10:D10"/>
    <mergeCell ref="O7:R7"/>
    <mergeCell ref="A5:B5"/>
    <mergeCell ref="C5:R5"/>
    <mergeCell ref="A6:B6"/>
    <mergeCell ref="G6:H6"/>
    <mergeCell ref="C7:D7"/>
    <mergeCell ref="O11:R11"/>
    <mergeCell ref="A12:B12"/>
    <mergeCell ref="O12:R12"/>
    <mergeCell ref="J11:L11"/>
    <mergeCell ref="C11:D11"/>
    <mergeCell ref="C12:D12"/>
    <mergeCell ref="A11:B11"/>
    <mergeCell ref="J13:M13"/>
    <mergeCell ref="O13:R13"/>
    <mergeCell ref="J14:M14"/>
    <mergeCell ref="O14:R14"/>
    <mergeCell ref="J15:M15"/>
    <mergeCell ref="J16:M16"/>
    <mergeCell ref="O16:R16"/>
    <mergeCell ref="L17:M17"/>
    <mergeCell ref="O17:R17"/>
    <mergeCell ref="O15:R15"/>
    <mergeCell ref="L18:R18"/>
    <mergeCell ref="A17:B17"/>
    <mergeCell ref="C18:D18"/>
    <mergeCell ref="C15:D15"/>
    <mergeCell ref="A16:B16"/>
    <mergeCell ref="A18:B18"/>
    <mergeCell ref="A28:B28"/>
    <mergeCell ref="A20:B20"/>
    <mergeCell ref="J20:K20"/>
    <mergeCell ref="A21:B21"/>
    <mergeCell ref="A22:B22"/>
    <mergeCell ref="A23:B23"/>
    <mergeCell ref="A24:B24"/>
    <mergeCell ref="J21:K21"/>
    <mergeCell ref="J22:K22"/>
    <mergeCell ref="J23:K23"/>
    <mergeCell ref="J31:K31"/>
    <mergeCell ref="J32:K32"/>
    <mergeCell ref="J27:K27"/>
    <mergeCell ref="J28:K28"/>
    <mergeCell ref="J33:K33"/>
    <mergeCell ref="L19:R34"/>
    <mergeCell ref="J25:K25"/>
    <mergeCell ref="J30:K30"/>
    <mergeCell ref="J24:K24"/>
    <mergeCell ref="J29:K29"/>
  </mergeCells>
  <dataValidations count="4">
    <dataValidation type="list" allowBlank="1" showInputMessage="1" showErrorMessage="1" sqref="O17:R17">
      <formula1>question3</formula1>
    </dataValidation>
    <dataValidation type="list" allowBlank="1" showInputMessage="1" showErrorMessage="1" sqref="G17:G18 O12:R15 J18:J29 J14:M15">
      <formula1>question1</formula1>
    </dataValidation>
    <dataValidation type="list" allowBlank="1" showInputMessage="1" showErrorMessage="1" sqref="B4:H4">
      <formula1>question2</formula1>
    </dataValidation>
    <dataValidation type="list" allowBlank="1" showInputMessage="1" showErrorMessage="1" sqref="J13:M13">
      <formula1>question4</formula1>
    </dataValidation>
  </dataValidations>
  <printOptions/>
  <pageMargins left="0.3937007874015748" right="0.3937007874015748" top="0.5905511811023623" bottom="0.5905511811023623" header="0.5118110236220472" footer="0.5118110236220472"/>
  <pageSetup orientation="landscape" paperSize="12" r:id="rId1"/>
</worksheet>
</file>

<file path=xl/worksheets/sheet9.xml><?xml version="1.0" encoding="utf-8"?>
<worksheet xmlns="http://schemas.openxmlformats.org/spreadsheetml/2006/main" xmlns:r="http://schemas.openxmlformats.org/officeDocument/2006/relationships">
  <dimension ref="A1:S38"/>
  <sheetViews>
    <sheetView zoomScale="80" zoomScaleNormal="80" zoomScalePageLayoutView="0" workbookViewId="0" topLeftCell="A13">
      <selection activeCell="O8" sqref="O8"/>
    </sheetView>
  </sheetViews>
  <sheetFormatPr defaultColWidth="24.875" defaultRowHeight="13.5"/>
  <cols>
    <col min="1" max="1" width="13.375" style="3" customWidth="1"/>
    <col min="2" max="2" width="13.25390625" style="3" bestFit="1" customWidth="1"/>
    <col min="3" max="3" width="12.00390625" style="3" bestFit="1" customWidth="1"/>
    <col min="4" max="4" width="9.125" style="3" bestFit="1" customWidth="1"/>
    <col min="5" max="5" width="6.625" style="3" bestFit="1" customWidth="1"/>
    <col min="6" max="6" width="21.00390625" style="3" bestFit="1" customWidth="1"/>
    <col min="7" max="7" width="10.125" style="3" customWidth="1"/>
    <col min="8" max="8" width="6.625" style="3" customWidth="1"/>
    <col min="9" max="9" width="14.375" style="3" bestFit="1" customWidth="1"/>
    <col min="10" max="10" width="6.625" style="3" bestFit="1" customWidth="1"/>
    <col min="11" max="11" width="5.50390625" style="3" customWidth="1"/>
    <col min="12" max="12" width="5.50390625" style="3" bestFit="1" customWidth="1"/>
    <col min="13" max="13" width="5.625" style="3" customWidth="1"/>
    <col min="14" max="14" width="18.375" style="3" bestFit="1" customWidth="1"/>
    <col min="15" max="15" width="6.75390625" style="3" customWidth="1"/>
    <col min="16" max="16" width="6.00390625" style="3" bestFit="1" customWidth="1"/>
    <col min="17" max="17" width="7.00390625" style="3" customWidth="1"/>
    <col min="18" max="18" width="4.25390625" style="3" bestFit="1" customWidth="1"/>
    <col min="19" max="16384" width="24.875" style="3" customWidth="1"/>
  </cols>
  <sheetData>
    <row r="1" spans="1:18" s="1" customFormat="1" ht="17.25">
      <c r="A1" s="241" t="s">
        <v>132</v>
      </c>
      <c r="B1" s="241"/>
      <c r="C1" s="241"/>
      <c r="D1" s="241"/>
      <c r="E1" s="241"/>
      <c r="F1" s="241"/>
      <c r="G1" s="241"/>
      <c r="H1" s="241"/>
      <c r="I1" s="241"/>
      <c r="J1" s="241"/>
      <c r="K1" s="241"/>
      <c r="L1" s="241"/>
      <c r="M1" s="241"/>
      <c r="N1" s="241"/>
      <c r="O1" s="241"/>
      <c r="P1" s="241"/>
      <c r="Q1" s="241"/>
      <c r="R1" s="241"/>
    </row>
    <row r="2" spans="1:18" s="1" customFormat="1" ht="18" thickBot="1">
      <c r="A2" s="244"/>
      <c r="B2" s="244"/>
      <c r="C2" s="244"/>
      <c r="D2" s="244"/>
      <c r="E2" s="244"/>
      <c r="F2" s="244"/>
      <c r="G2" s="244"/>
      <c r="H2" s="244"/>
      <c r="I2" s="244"/>
      <c r="J2" s="244"/>
      <c r="K2" s="244"/>
      <c r="L2" s="244"/>
      <c r="M2" s="244"/>
      <c r="N2" s="244"/>
      <c r="O2" s="244"/>
      <c r="P2" s="244"/>
      <c r="Q2" s="244"/>
      <c r="R2" s="244"/>
    </row>
    <row r="3" spans="1:18" ht="19.5" thickBot="1">
      <c r="A3" s="2" t="s">
        <v>0</v>
      </c>
      <c r="B3" s="271" t="s">
        <v>530</v>
      </c>
      <c r="C3" s="272"/>
      <c r="D3" s="272"/>
      <c r="E3" s="272"/>
      <c r="F3" s="272"/>
      <c r="G3" s="272"/>
      <c r="H3" s="273"/>
      <c r="I3" s="279" t="s">
        <v>1</v>
      </c>
      <c r="J3" s="280"/>
      <c r="K3" s="280"/>
      <c r="L3" s="280"/>
      <c r="M3" s="280"/>
      <c r="N3" s="280"/>
      <c r="O3" s="280"/>
      <c r="P3" s="280"/>
      <c r="Q3" s="280"/>
      <c r="R3" s="281"/>
    </row>
    <row r="4" spans="1:18" ht="19.5" thickBot="1">
      <c r="A4" s="4" t="s">
        <v>2</v>
      </c>
      <c r="B4" s="282" t="s">
        <v>108</v>
      </c>
      <c r="C4" s="283"/>
      <c r="D4" s="283"/>
      <c r="E4" s="283"/>
      <c r="F4" s="283"/>
      <c r="G4" s="283"/>
      <c r="H4" s="284"/>
      <c r="I4" s="5" t="s">
        <v>3</v>
      </c>
      <c r="J4" s="244"/>
      <c r="K4" s="244"/>
      <c r="L4" s="244"/>
      <c r="M4" s="244"/>
      <c r="N4" s="244"/>
      <c r="O4" s="244"/>
      <c r="P4" s="244"/>
      <c r="Q4" s="244"/>
      <c r="R4" s="245"/>
    </row>
    <row r="5" spans="1:18" ht="19.5" thickBot="1">
      <c r="A5" s="271" t="s">
        <v>4</v>
      </c>
      <c r="B5" s="273"/>
      <c r="C5" s="271"/>
      <c r="D5" s="272"/>
      <c r="E5" s="272"/>
      <c r="F5" s="272"/>
      <c r="G5" s="272"/>
      <c r="H5" s="272"/>
      <c r="I5" s="272"/>
      <c r="J5" s="272"/>
      <c r="K5" s="272"/>
      <c r="L5" s="272"/>
      <c r="M5" s="272"/>
      <c r="N5" s="272"/>
      <c r="O5" s="272"/>
      <c r="P5" s="272"/>
      <c r="Q5" s="272"/>
      <c r="R5" s="273"/>
    </row>
    <row r="6" spans="1:18" ht="17.25">
      <c r="A6" s="253" t="s">
        <v>5</v>
      </c>
      <c r="B6" s="254"/>
      <c r="C6" s="6"/>
      <c r="D6" s="7"/>
      <c r="E6" s="8"/>
      <c r="F6" s="9" t="s">
        <v>6</v>
      </c>
      <c r="G6" s="266"/>
      <c r="H6" s="268"/>
      <c r="I6" s="9" t="s">
        <v>425</v>
      </c>
      <c r="J6" s="10"/>
      <c r="K6" s="12"/>
      <c r="L6" s="12"/>
      <c r="M6" s="11"/>
      <c r="N6" s="9" t="s">
        <v>8</v>
      </c>
      <c r="O6" s="10"/>
      <c r="P6" s="12"/>
      <c r="Q6" s="12"/>
      <c r="R6" s="11"/>
    </row>
    <row r="7" spans="1:18" ht="17.25">
      <c r="A7" s="248" t="s">
        <v>9</v>
      </c>
      <c r="B7" s="249"/>
      <c r="C7" s="233">
        <v>32</v>
      </c>
      <c r="D7" s="249"/>
      <c r="E7" s="13" t="s">
        <v>426</v>
      </c>
      <c r="F7" s="14" t="s">
        <v>11</v>
      </c>
      <c r="G7" s="285" t="s">
        <v>531</v>
      </c>
      <c r="H7" s="286"/>
      <c r="I7" s="14" t="s">
        <v>12</v>
      </c>
      <c r="J7" s="233" t="s">
        <v>428</v>
      </c>
      <c r="K7" s="287"/>
      <c r="L7" s="287"/>
      <c r="M7" s="288"/>
      <c r="N7" s="14" t="s">
        <v>13</v>
      </c>
      <c r="O7" s="289">
        <v>40705</v>
      </c>
      <c r="P7" s="290"/>
      <c r="Q7" s="290"/>
      <c r="R7" s="291"/>
    </row>
    <row r="8" spans="1:18" ht="35.25" customHeight="1">
      <c r="A8" s="248" t="s">
        <v>122</v>
      </c>
      <c r="B8" s="249"/>
      <c r="C8" s="233">
        <v>64</v>
      </c>
      <c r="D8" s="276"/>
      <c r="E8" s="13" t="s">
        <v>426</v>
      </c>
      <c r="F8" s="14" t="s">
        <v>134</v>
      </c>
      <c r="G8" s="15"/>
      <c r="H8" s="13" t="s">
        <v>426</v>
      </c>
      <c r="I8" s="14" t="s">
        <v>15</v>
      </c>
      <c r="J8" s="15"/>
      <c r="K8" s="15" t="s">
        <v>429</v>
      </c>
      <c r="L8" s="15"/>
      <c r="M8" s="13" t="s">
        <v>430</v>
      </c>
      <c r="N8" s="14" t="s">
        <v>18</v>
      </c>
      <c r="O8" s="15"/>
      <c r="P8" s="15" t="s">
        <v>432</v>
      </c>
      <c r="Q8" s="15"/>
      <c r="R8" s="13" t="s">
        <v>20</v>
      </c>
    </row>
    <row r="9" spans="1:18" ht="18" thickBot="1">
      <c r="A9" s="248" t="s">
        <v>21</v>
      </c>
      <c r="B9" s="249"/>
      <c r="C9" s="233">
        <v>7.3</v>
      </c>
      <c r="D9" s="249"/>
      <c r="E9" s="13" t="s">
        <v>433</v>
      </c>
      <c r="F9" s="14" t="s">
        <v>23</v>
      </c>
      <c r="G9" s="15">
        <v>93</v>
      </c>
      <c r="H9" s="13" t="s">
        <v>434</v>
      </c>
      <c r="I9" s="17"/>
      <c r="J9" s="18"/>
      <c r="K9" s="18" t="s">
        <v>429</v>
      </c>
      <c r="L9" s="18"/>
      <c r="M9" s="19" t="s">
        <v>430</v>
      </c>
      <c r="N9" s="14"/>
      <c r="O9" s="15"/>
      <c r="P9" s="15" t="s">
        <v>432</v>
      </c>
      <c r="Q9" s="15"/>
      <c r="R9" s="13" t="s">
        <v>20</v>
      </c>
    </row>
    <row r="10" spans="1:18" ht="18" thickBot="1">
      <c r="A10" s="248" t="s">
        <v>28</v>
      </c>
      <c r="B10" s="249"/>
      <c r="C10" s="233">
        <v>226</v>
      </c>
      <c r="D10" s="249"/>
      <c r="E10" s="13" t="s">
        <v>436</v>
      </c>
      <c r="F10" s="36" t="s">
        <v>30</v>
      </c>
      <c r="G10" s="37"/>
      <c r="H10" s="38"/>
      <c r="I10" s="9" t="s">
        <v>31</v>
      </c>
      <c r="J10" s="10"/>
      <c r="K10" s="12"/>
      <c r="L10" s="12"/>
      <c r="M10" s="11"/>
      <c r="N10" s="17" t="s">
        <v>32</v>
      </c>
      <c r="O10" s="255"/>
      <c r="P10" s="270"/>
      <c r="Q10" s="274" t="s">
        <v>33</v>
      </c>
      <c r="R10" s="275"/>
    </row>
    <row r="11" spans="1:18" ht="18" thickBot="1">
      <c r="A11" s="248" t="s">
        <v>34</v>
      </c>
      <c r="B11" s="249"/>
      <c r="C11" s="233"/>
      <c r="D11" s="249"/>
      <c r="E11" s="13"/>
      <c r="F11" s="39" t="s">
        <v>125</v>
      </c>
      <c r="G11" s="40"/>
      <c r="H11" s="41" t="s">
        <v>426</v>
      </c>
      <c r="I11" s="17" t="s">
        <v>36</v>
      </c>
      <c r="J11" s="255">
        <v>1.5</v>
      </c>
      <c r="K11" s="269"/>
      <c r="L11" s="270"/>
      <c r="M11" s="18" t="s">
        <v>438</v>
      </c>
      <c r="N11" s="9" t="s">
        <v>38</v>
      </c>
      <c r="O11" s="266" t="s">
        <v>471</v>
      </c>
      <c r="P11" s="267"/>
      <c r="Q11" s="267"/>
      <c r="R11" s="268"/>
    </row>
    <row r="12" spans="1:18" ht="17.25">
      <c r="A12" s="248" t="s">
        <v>40</v>
      </c>
      <c r="B12" s="249"/>
      <c r="C12" s="233">
        <v>0.36</v>
      </c>
      <c r="D12" s="249"/>
      <c r="E12" s="13" t="s">
        <v>472</v>
      </c>
      <c r="F12" s="9" t="s">
        <v>473</v>
      </c>
      <c r="G12" s="21"/>
      <c r="H12" s="8"/>
      <c r="I12" s="9" t="s">
        <v>44</v>
      </c>
      <c r="J12" s="10"/>
      <c r="K12" s="12"/>
      <c r="L12" s="12"/>
      <c r="M12" s="11"/>
      <c r="N12" s="14" t="s">
        <v>45</v>
      </c>
      <c r="O12" s="235" t="s">
        <v>140</v>
      </c>
      <c r="P12" s="265"/>
      <c r="Q12" s="265"/>
      <c r="R12" s="236"/>
    </row>
    <row r="13" spans="1:18" ht="17.25">
      <c r="A13" s="248" t="s">
        <v>131</v>
      </c>
      <c r="B13" s="249"/>
      <c r="C13" s="15"/>
      <c r="D13" s="15"/>
      <c r="E13" s="13" t="s">
        <v>474</v>
      </c>
      <c r="F13" s="14" t="s">
        <v>42</v>
      </c>
      <c r="G13" s="15">
        <v>1.55</v>
      </c>
      <c r="H13" s="13" t="s">
        <v>474</v>
      </c>
      <c r="I13" s="14" t="s">
        <v>48</v>
      </c>
      <c r="J13" s="235" t="s">
        <v>119</v>
      </c>
      <c r="K13" s="263"/>
      <c r="L13" s="263"/>
      <c r="M13" s="264"/>
      <c r="N13" s="14" t="s">
        <v>475</v>
      </c>
      <c r="O13" s="235" t="s">
        <v>140</v>
      </c>
      <c r="P13" s="265"/>
      <c r="Q13" s="265"/>
      <c r="R13" s="236"/>
    </row>
    <row r="14" spans="1:19" ht="34.5" customHeight="1">
      <c r="A14" s="248" t="s">
        <v>50</v>
      </c>
      <c r="B14" s="249"/>
      <c r="C14" s="233"/>
      <c r="D14" s="249"/>
      <c r="E14" s="13"/>
      <c r="F14" s="14" t="s">
        <v>46</v>
      </c>
      <c r="G14" s="15">
        <v>140</v>
      </c>
      <c r="H14" s="13" t="s">
        <v>434</v>
      </c>
      <c r="I14" s="14" t="s">
        <v>476</v>
      </c>
      <c r="J14" s="235" t="s">
        <v>113</v>
      </c>
      <c r="K14" s="263"/>
      <c r="L14" s="263"/>
      <c r="M14" s="264"/>
      <c r="N14" s="14" t="s">
        <v>53</v>
      </c>
      <c r="O14" s="235" t="s">
        <v>140</v>
      </c>
      <c r="P14" s="265"/>
      <c r="Q14" s="265"/>
      <c r="R14" s="236"/>
      <c r="S14" s="1"/>
    </row>
    <row r="15" spans="1:18" ht="17.25" customHeight="1">
      <c r="A15" s="248" t="s">
        <v>54</v>
      </c>
      <c r="B15" s="249"/>
      <c r="C15" s="233"/>
      <c r="D15" s="249"/>
      <c r="E15" s="13" t="s">
        <v>33</v>
      </c>
      <c r="F15" s="14" t="s">
        <v>51</v>
      </c>
      <c r="G15" s="15" t="s">
        <v>533</v>
      </c>
      <c r="H15" s="13"/>
      <c r="I15" s="14" t="s">
        <v>57</v>
      </c>
      <c r="J15" s="235" t="s">
        <v>113</v>
      </c>
      <c r="K15" s="263"/>
      <c r="L15" s="263"/>
      <c r="M15" s="264"/>
      <c r="N15" s="14" t="s">
        <v>58</v>
      </c>
      <c r="O15" s="235" t="s">
        <v>140</v>
      </c>
      <c r="P15" s="265"/>
      <c r="Q15" s="265"/>
      <c r="R15" s="236"/>
    </row>
    <row r="16" spans="1:18" ht="18" customHeight="1" thickBot="1">
      <c r="A16" s="277" t="s">
        <v>59</v>
      </c>
      <c r="B16" s="270"/>
      <c r="C16" s="255"/>
      <c r="D16" s="270"/>
      <c r="E16" s="19" t="s">
        <v>426</v>
      </c>
      <c r="F16" s="14" t="s">
        <v>55</v>
      </c>
      <c r="G16" s="15">
        <v>22.3</v>
      </c>
      <c r="H16" s="13" t="s">
        <v>478</v>
      </c>
      <c r="I16" s="17" t="s">
        <v>61</v>
      </c>
      <c r="J16" s="255"/>
      <c r="K16" s="256"/>
      <c r="L16" s="256"/>
      <c r="M16" s="257"/>
      <c r="N16" s="14"/>
      <c r="O16" s="233"/>
      <c r="P16" s="258"/>
      <c r="Q16" s="258"/>
      <c r="R16" s="234"/>
    </row>
    <row r="17" spans="1:18" ht="20.25" customHeight="1" thickBot="1">
      <c r="A17" s="253" t="s">
        <v>62</v>
      </c>
      <c r="B17" s="254"/>
      <c r="C17" s="6"/>
      <c r="D17" s="7"/>
      <c r="E17" s="8"/>
      <c r="F17" s="14" t="s">
        <v>126</v>
      </c>
      <c r="G17" s="32" t="s">
        <v>113</v>
      </c>
      <c r="H17" s="13"/>
      <c r="I17" s="9" t="s">
        <v>64</v>
      </c>
      <c r="J17" s="266" t="s">
        <v>479</v>
      </c>
      <c r="K17" s="268"/>
      <c r="L17" s="253" t="s">
        <v>66</v>
      </c>
      <c r="M17" s="259"/>
      <c r="N17" s="31"/>
      <c r="O17" s="260"/>
      <c r="P17" s="261"/>
      <c r="Q17" s="261"/>
      <c r="R17" s="262"/>
    </row>
    <row r="18" spans="1:18" ht="17.25">
      <c r="A18" s="248" t="s">
        <v>480</v>
      </c>
      <c r="B18" s="249"/>
      <c r="C18" s="233">
        <v>33.4</v>
      </c>
      <c r="D18" s="249"/>
      <c r="E18" s="13" t="s">
        <v>474</v>
      </c>
      <c r="F18" s="14" t="s">
        <v>63</v>
      </c>
      <c r="G18" s="32" t="s">
        <v>113</v>
      </c>
      <c r="H18" s="13"/>
      <c r="I18" s="14" t="s">
        <v>127</v>
      </c>
      <c r="J18" s="235" t="s">
        <v>113</v>
      </c>
      <c r="K18" s="236"/>
      <c r="L18" s="250" t="s">
        <v>71</v>
      </c>
      <c r="M18" s="251"/>
      <c r="N18" s="251"/>
      <c r="O18" s="251"/>
      <c r="P18" s="251"/>
      <c r="Q18" s="251"/>
      <c r="R18" s="252"/>
    </row>
    <row r="19" spans="1:18" ht="17.25">
      <c r="A19" s="248" t="s">
        <v>72</v>
      </c>
      <c r="B19" s="249"/>
      <c r="C19" s="233">
        <v>28.92</v>
      </c>
      <c r="D19" s="249"/>
      <c r="E19" s="13" t="s">
        <v>481</v>
      </c>
      <c r="F19" s="14" t="s">
        <v>69</v>
      </c>
      <c r="G19" s="15"/>
      <c r="H19" s="13"/>
      <c r="I19" s="14" t="s">
        <v>70</v>
      </c>
      <c r="J19" s="235" t="s">
        <v>113</v>
      </c>
      <c r="K19" s="236"/>
      <c r="L19" s="237"/>
      <c r="M19" s="238"/>
      <c r="N19" s="238"/>
      <c r="O19" s="238"/>
      <c r="P19" s="238"/>
      <c r="Q19" s="238"/>
      <c r="R19" s="239"/>
    </row>
    <row r="20" spans="1:18" ht="18" thickBot="1">
      <c r="A20" s="248" t="s">
        <v>76</v>
      </c>
      <c r="B20" s="249"/>
      <c r="C20" s="233">
        <v>38.57</v>
      </c>
      <c r="D20" s="249"/>
      <c r="E20" s="13"/>
      <c r="F20" s="33" t="s">
        <v>124</v>
      </c>
      <c r="G20" s="34"/>
      <c r="H20" s="35" t="s">
        <v>482</v>
      </c>
      <c r="I20" s="14" t="s">
        <v>75</v>
      </c>
      <c r="J20" s="235" t="s">
        <v>140</v>
      </c>
      <c r="K20" s="236"/>
      <c r="L20" s="240"/>
      <c r="M20" s="241"/>
      <c r="N20" s="241"/>
      <c r="O20" s="241"/>
      <c r="P20" s="241"/>
      <c r="Q20" s="241"/>
      <c r="R20" s="242"/>
    </row>
    <row r="21" spans="1:18" ht="17.25" customHeight="1">
      <c r="A21" s="248" t="s">
        <v>79</v>
      </c>
      <c r="B21" s="249"/>
      <c r="C21" s="233"/>
      <c r="D21" s="249"/>
      <c r="E21" s="13"/>
      <c r="F21" s="9" t="s">
        <v>77</v>
      </c>
      <c r="G21" s="21"/>
      <c r="H21" s="8"/>
      <c r="I21" s="14" t="s">
        <v>78</v>
      </c>
      <c r="J21" s="235" t="s">
        <v>140</v>
      </c>
      <c r="K21" s="236"/>
      <c r="L21" s="240"/>
      <c r="M21" s="241"/>
      <c r="N21" s="241"/>
      <c r="O21" s="241"/>
      <c r="P21" s="241"/>
      <c r="Q21" s="241"/>
      <c r="R21" s="242"/>
    </row>
    <row r="22" spans="1:18" ht="17.25" customHeight="1">
      <c r="A22" s="248" t="s">
        <v>81</v>
      </c>
      <c r="B22" s="249"/>
      <c r="C22" s="233">
        <v>4</v>
      </c>
      <c r="D22" s="249"/>
      <c r="E22" s="13" t="s">
        <v>483</v>
      </c>
      <c r="F22" s="14" t="s">
        <v>51</v>
      </c>
      <c r="G22" s="233" t="s">
        <v>534</v>
      </c>
      <c r="H22" s="234"/>
      <c r="I22" s="14" t="s">
        <v>80</v>
      </c>
      <c r="J22" s="235" t="s">
        <v>140</v>
      </c>
      <c r="K22" s="236"/>
      <c r="L22" s="240"/>
      <c r="M22" s="241"/>
      <c r="N22" s="241"/>
      <c r="O22" s="241"/>
      <c r="P22" s="241"/>
      <c r="Q22" s="241"/>
      <c r="R22" s="242"/>
    </row>
    <row r="23" spans="1:18" ht="17.25">
      <c r="A23" s="248" t="s">
        <v>84</v>
      </c>
      <c r="B23" s="249"/>
      <c r="C23" s="233"/>
      <c r="D23" s="249"/>
      <c r="E23" s="13" t="s">
        <v>483</v>
      </c>
      <c r="F23" s="3" t="s">
        <v>123</v>
      </c>
      <c r="G23" s="3">
        <v>3.43</v>
      </c>
      <c r="H23" s="3" t="s">
        <v>474</v>
      </c>
      <c r="I23" s="14" t="s">
        <v>83</v>
      </c>
      <c r="J23" s="235" t="s">
        <v>113</v>
      </c>
      <c r="K23" s="236"/>
      <c r="L23" s="240"/>
      <c r="M23" s="241"/>
      <c r="N23" s="241"/>
      <c r="O23" s="241"/>
      <c r="P23" s="241"/>
      <c r="Q23" s="241"/>
      <c r="R23" s="242"/>
    </row>
    <row r="24" spans="1:18" ht="17.25">
      <c r="A24" s="248" t="s">
        <v>88</v>
      </c>
      <c r="B24" s="249"/>
      <c r="C24" s="233"/>
      <c r="D24" s="249"/>
      <c r="E24" s="13"/>
      <c r="F24" s="14" t="s">
        <v>72</v>
      </c>
      <c r="G24" s="15">
        <v>2</v>
      </c>
      <c r="H24" s="13" t="s">
        <v>481</v>
      </c>
      <c r="I24" s="14" t="s">
        <v>87</v>
      </c>
      <c r="J24" s="235" t="s">
        <v>113</v>
      </c>
      <c r="K24" s="236"/>
      <c r="L24" s="240"/>
      <c r="M24" s="241"/>
      <c r="N24" s="241"/>
      <c r="O24" s="241"/>
      <c r="P24" s="241"/>
      <c r="Q24" s="241"/>
      <c r="R24" s="242"/>
    </row>
    <row r="25" spans="1:18" ht="17.25">
      <c r="A25" s="248" t="s">
        <v>484</v>
      </c>
      <c r="B25" s="249"/>
      <c r="C25" s="233"/>
      <c r="D25" s="249"/>
      <c r="E25" s="13"/>
      <c r="F25" s="14" t="s">
        <v>86</v>
      </c>
      <c r="G25" s="15">
        <v>0.415</v>
      </c>
      <c r="H25" s="13"/>
      <c r="I25" s="14" t="s">
        <v>485</v>
      </c>
      <c r="J25" s="235" t="s">
        <v>140</v>
      </c>
      <c r="K25" s="236"/>
      <c r="L25" s="240"/>
      <c r="M25" s="241"/>
      <c r="N25" s="241"/>
      <c r="O25" s="241"/>
      <c r="P25" s="241"/>
      <c r="Q25" s="241"/>
      <c r="R25" s="242"/>
    </row>
    <row r="26" spans="1:18" ht="17.25" customHeight="1">
      <c r="A26" s="248" t="s">
        <v>486</v>
      </c>
      <c r="B26" s="249"/>
      <c r="C26" s="233"/>
      <c r="D26" s="249"/>
      <c r="E26" s="13"/>
      <c r="F26" s="14" t="s">
        <v>487</v>
      </c>
      <c r="G26" s="15">
        <v>5.3</v>
      </c>
      <c r="H26" s="13" t="s">
        <v>474</v>
      </c>
      <c r="I26" s="14" t="s">
        <v>488</v>
      </c>
      <c r="J26" s="235" t="s">
        <v>113</v>
      </c>
      <c r="K26" s="236"/>
      <c r="L26" s="240"/>
      <c r="M26" s="241"/>
      <c r="N26" s="241"/>
      <c r="O26" s="241"/>
      <c r="P26" s="241"/>
      <c r="Q26" s="241"/>
      <c r="R26" s="242"/>
    </row>
    <row r="27" spans="1:18" ht="18" customHeight="1" thickBot="1">
      <c r="A27" s="246" t="s">
        <v>129</v>
      </c>
      <c r="B27" s="247"/>
      <c r="C27" s="278"/>
      <c r="D27" s="247"/>
      <c r="E27" s="13" t="s">
        <v>426</v>
      </c>
      <c r="F27" s="17" t="s">
        <v>74</v>
      </c>
      <c r="G27" s="18"/>
      <c r="H27" s="19" t="s">
        <v>426</v>
      </c>
      <c r="I27" s="14" t="s">
        <v>489</v>
      </c>
      <c r="J27" s="235" t="s">
        <v>140</v>
      </c>
      <c r="K27" s="236"/>
      <c r="L27" s="240"/>
      <c r="M27" s="241"/>
      <c r="N27" s="241"/>
      <c r="O27" s="241"/>
      <c r="P27" s="241"/>
      <c r="Q27" s="241"/>
      <c r="R27" s="242"/>
    </row>
    <row r="28" spans="1:18" ht="18" customHeight="1" thickBot="1">
      <c r="A28" s="246" t="s">
        <v>130</v>
      </c>
      <c r="B28" s="247"/>
      <c r="C28" s="294"/>
      <c r="D28" s="295"/>
      <c r="E28" s="3" t="s">
        <v>426</v>
      </c>
      <c r="F28" s="9" t="s">
        <v>95</v>
      </c>
      <c r="G28" s="21"/>
      <c r="H28" s="8"/>
      <c r="I28" s="14" t="s">
        <v>121</v>
      </c>
      <c r="J28" s="235" t="s">
        <v>140</v>
      </c>
      <c r="K28" s="236"/>
      <c r="L28" s="240"/>
      <c r="M28" s="241"/>
      <c r="N28" s="241"/>
      <c r="O28" s="241"/>
      <c r="P28" s="241"/>
      <c r="Q28" s="241"/>
      <c r="R28" s="242"/>
    </row>
    <row r="29" spans="1:18" ht="18" customHeight="1" thickBot="1">
      <c r="A29" s="24" t="s">
        <v>96</v>
      </c>
      <c r="B29" s="25" t="s">
        <v>51</v>
      </c>
      <c r="C29" s="25" t="s">
        <v>97</v>
      </c>
      <c r="D29" s="292" t="s">
        <v>98</v>
      </c>
      <c r="E29" s="293"/>
      <c r="F29" s="14" t="s">
        <v>51</v>
      </c>
      <c r="G29" s="233" t="s">
        <v>534</v>
      </c>
      <c r="H29" s="234"/>
      <c r="I29" s="14" t="s">
        <v>128</v>
      </c>
      <c r="J29" s="235" t="s">
        <v>113</v>
      </c>
      <c r="K29" s="236"/>
      <c r="L29" s="240"/>
      <c r="M29" s="241"/>
      <c r="N29" s="241"/>
      <c r="O29" s="241"/>
      <c r="P29" s="241"/>
      <c r="Q29" s="241"/>
      <c r="R29" s="242"/>
    </row>
    <row r="30" spans="1:18" ht="17.25">
      <c r="A30" s="26" t="s">
        <v>150</v>
      </c>
      <c r="B30" s="21" t="s">
        <v>536</v>
      </c>
      <c r="C30" s="21">
        <v>4.2</v>
      </c>
      <c r="D30" s="10">
        <v>36.1</v>
      </c>
      <c r="E30" s="11"/>
      <c r="F30" s="3" t="s">
        <v>123</v>
      </c>
      <c r="G30" s="3">
        <v>2.92</v>
      </c>
      <c r="H30" s="3" t="s">
        <v>474</v>
      </c>
      <c r="I30" s="14"/>
      <c r="J30" s="233"/>
      <c r="K30" s="234"/>
      <c r="L30" s="240"/>
      <c r="M30" s="241"/>
      <c r="N30" s="241"/>
      <c r="O30" s="241"/>
      <c r="P30" s="241"/>
      <c r="Q30" s="241"/>
      <c r="R30" s="242"/>
    </row>
    <row r="31" spans="1:18" ht="69">
      <c r="A31" s="14" t="s">
        <v>151</v>
      </c>
      <c r="B31" s="15" t="s">
        <v>537</v>
      </c>
      <c r="C31" s="15">
        <v>4.2</v>
      </c>
      <c r="D31" s="1" t="s">
        <v>538</v>
      </c>
      <c r="E31" s="22"/>
      <c r="F31" s="14" t="s">
        <v>72</v>
      </c>
      <c r="G31" s="15">
        <v>2.17</v>
      </c>
      <c r="H31" s="13" t="s">
        <v>481</v>
      </c>
      <c r="I31" s="14" t="s">
        <v>61</v>
      </c>
      <c r="J31" s="233"/>
      <c r="K31" s="234"/>
      <c r="L31" s="240"/>
      <c r="M31" s="241"/>
      <c r="N31" s="241"/>
      <c r="O31" s="241"/>
      <c r="P31" s="241"/>
      <c r="Q31" s="241"/>
      <c r="R31" s="242"/>
    </row>
    <row r="32" spans="1:18" ht="34.5">
      <c r="A32" s="14" t="s">
        <v>161</v>
      </c>
      <c r="B32" s="15" t="s">
        <v>540</v>
      </c>
      <c r="C32" s="1" t="s">
        <v>541</v>
      </c>
      <c r="D32" s="16" t="s">
        <v>542</v>
      </c>
      <c r="E32" s="22"/>
      <c r="F32" s="14" t="s">
        <v>86</v>
      </c>
      <c r="G32" s="15">
        <v>0.0137</v>
      </c>
      <c r="H32" s="13"/>
      <c r="I32" s="14"/>
      <c r="J32" s="233"/>
      <c r="K32" s="234"/>
      <c r="L32" s="240"/>
      <c r="M32" s="241"/>
      <c r="N32" s="241"/>
      <c r="O32" s="241"/>
      <c r="P32" s="241"/>
      <c r="Q32" s="241"/>
      <c r="R32" s="242"/>
    </row>
    <row r="33" spans="1:18" ht="34.5">
      <c r="A33" s="14" t="s">
        <v>152</v>
      </c>
      <c r="B33" s="15" t="s">
        <v>540</v>
      </c>
      <c r="C33" s="15" t="s">
        <v>543</v>
      </c>
      <c r="D33" s="16" t="s">
        <v>544</v>
      </c>
      <c r="E33" s="22"/>
      <c r="F33" s="14" t="s">
        <v>487</v>
      </c>
      <c r="G33" s="15">
        <v>6.1</v>
      </c>
      <c r="H33" s="13" t="s">
        <v>474</v>
      </c>
      <c r="I33" s="14"/>
      <c r="J33" s="233"/>
      <c r="K33" s="234"/>
      <c r="L33" s="240"/>
      <c r="M33" s="241"/>
      <c r="N33" s="241"/>
      <c r="O33" s="241"/>
      <c r="P33" s="241"/>
      <c r="Q33" s="241"/>
      <c r="R33" s="242"/>
    </row>
    <row r="34" spans="1:18" ht="18" thickBot="1">
      <c r="A34" s="17"/>
      <c r="B34" s="18"/>
      <c r="C34" s="18"/>
      <c r="D34" s="20"/>
      <c r="E34" s="23"/>
      <c r="F34" s="17" t="s">
        <v>74</v>
      </c>
      <c r="G34" s="18"/>
      <c r="H34" s="19" t="s">
        <v>426</v>
      </c>
      <c r="I34" s="17" t="s">
        <v>100</v>
      </c>
      <c r="J34" s="18"/>
      <c r="K34" s="19" t="s">
        <v>426</v>
      </c>
      <c r="L34" s="243"/>
      <c r="M34" s="244"/>
      <c r="N34" s="244"/>
      <c r="O34" s="244"/>
      <c r="P34" s="244"/>
      <c r="Q34" s="244"/>
      <c r="R34" s="245"/>
    </row>
    <row r="36" ht="15" customHeight="1"/>
    <row r="38" spans="7:18" ht="17.25">
      <c r="G38" s="1"/>
      <c r="M38" s="27"/>
      <c r="N38" s="27"/>
      <c r="O38" s="1"/>
      <c r="P38" s="1"/>
      <c r="Q38" s="1"/>
      <c r="R38" s="1"/>
    </row>
  </sheetData>
  <sheetProtection/>
  <mergeCells count="91">
    <mergeCell ref="A20:B20"/>
    <mergeCell ref="J20:K20"/>
    <mergeCell ref="A21:B21"/>
    <mergeCell ref="A22:B22"/>
    <mergeCell ref="A23:B23"/>
    <mergeCell ref="A24:B24"/>
    <mergeCell ref="C23:D23"/>
    <mergeCell ref="C24:D24"/>
    <mergeCell ref="G22:H22"/>
    <mergeCell ref="J30:K30"/>
    <mergeCell ref="J21:K21"/>
    <mergeCell ref="J22:K22"/>
    <mergeCell ref="J23:K23"/>
    <mergeCell ref="J33:K33"/>
    <mergeCell ref="L19:R34"/>
    <mergeCell ref="J31:K31"/>
    <mergeCell ref="J32:K32"/>
    <mergeCell ref="J19:K19"/>
    <mergeCell ref="A16:B16"/>
    <mergeCell ref="J16:M16"/>
    <mergeCell ref="O16:R16"/>
    <mergeCell ref="C16:D16"/>
    <mergeCell ref="L18:R18"/>
    <mergeCell ref="C18:D18"/>
    <mergeCell ref="J18:K18"/>
    <mergeCell ref="L17:M17"/>
    <mergeCell ref="O17:R17"/>
    <mergeCell ref="A18:B18"/>
    <mergeCell ref="J13:M13"/>
    <mergeCell ref="O13:R13"/>
    <mergeCell ref="J17:K17"/>
    <mergeCell ref="J14:M14"/>
    <mergeCell ref="O14:R14"/>
    <mergeCell ref="J15:M15"/>
    <mergeCell ref="O15:R15"/>
    <mergeCell ref="Q10:R10"/>
    <mergeCell ref="O10:P10"/>
    <mergeCell ref="C8:D8"/>
    <mergeCell ref="C9:D9"/>
    <mergeCell ref="C10:D10"/>
    <mergeCell ref="O12:R12"/>
    <mergeCell ref="J11:L11"/>
    <mergeCell ref="C11:D11"/>
    <mergeCell ref="C12:D12"/>
    <mergeCell ref="O11:R11"/>
    <mergeCell ref="G7:H7"/>
    <mergeCell ref="J7:M7"/>
    <mergeCell ref="C7:D7"/>
    <mergeCell ref="A7:B7"/>
    <mergeCell ref="A5:B5"/>
    <mergeCell ref="C5:R5"/>
    <mergeCell ref="A6:B6"/>
    <mergeCell ref="G6:H6"/>
    <mergeCell ref="O7:R7"/>
    <mergeCell ref="A15:B15"/>
    <mergeCell ref="C15:D15"/>
    <mergeCell ref="C14:D14"/>
    <mergeCell ref="A8:B8"/>
    <mergeCell ref="A9:B9"/>
    <mergeCell ref="A10:B10"/>
    <mergeCell ref="A13:B13"/>
    <mergeCell ref="A12:B12"/>
    <mergeCell ref="A11:B11"/>
    <mergeCell ref="A28:B28"/>
    <mergeCell ref="C28:D28"/>
    <mergeCell ref="A1:R2"/>
    <mergeCell ref="B3:H3"/>
    <mergeCell ref="I3:R3"/>
    <mergeCell ref="B4:H4"/>
    <mergeCell ref="J4:R4"/>
    <mergeCell ref="J24:K24"/>
    <mergeCell ref="A14:B14"/>
    <mergeCell ref="A17:B17"/>
    <mergeCell ref="D29:E29"/>
    <mergeCell ref="G29:H29"/>
    <mergeCell ref="J29:K29"/>
    <mergeCell ref="J27:K27"/>
    <mergeCell ref="J28:K28"/>
    <mergeCell ref="J25:K25"/>
    <mergeCell ref="J26:K26"/>
    <mergeCell ref="C27:D27"/>
    <mergeCell ref="C19:D19"/>
    <mergeCell ref="C20:D20"/>
    <mergeCell ref="A27:B27"/>
    <mergeCell ref="A25:B25"/>
    <mergeCell ref="A26:B26"/>
    <mergeCell ref="A19:B19"/>
    <mergeCell ref="C26:D26"/>
    <mergeCell ref="C21:D21"/>
    <mergeCell ref="C22:D22"/>
    <mergeCell ref="C25:D25"/>
  </mergeCells>
  <dataValidations count="4">
    <dataValidation type="list" allowBlank="1" showInputMessage="1" showErrorMessage="1" sqref="O17:R17">
      <formula1>question3</formula1>
    </dataValidation>
    <dataValidation type="list" allowBlank="1" showInputMessage="1" showErrorMessage="1" sqref="G17:G18 O12:R15 J18:J29 J14:M15">
      <formula1>question1</formula1>
    </dataValidation>
    <dataValidation type="list" allowBlank="1" showInputMessage="1" showErrorMessage="1" sqref="B4:H4">
      <formula1>question2</formula1>
    </dataValidation>
    <dataValidation type="list" allowBlank="1" showInputMessage="1" showErrorMessage="1" sqref="J13:M13">
      <formula1>question4</formula1>
    </dataValidation>
  </dataValidations>
  <printOptions/>
  <pageMargins left="0.3937007874015748" right="0.3937007874015748" top="0.5905511811023623" bottom="0.5905511811023623" header="0.5118110236220472" footer="0.5118110236220472"/>
  <pageSetup orientation="landscape" paperSiz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永山　弘海</dc:creator>
  <cp:keywords/>
  <dc:description/>
  <cp:lastModifiedBy>YuichiroGoto</cp:lastModifiedBy>
  <cp:lastPrinted>2008-07-20T02:26:21Z</cp:lastPrinted>
  <dcterms:created xsi:type="dcterms:W3CDTF">2008-07-11T05:13:08Z</dcterms:created>
  <dcterms:modified xsi:type="dcterms:W3CDTF">2012-07-03T12:10:21Z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